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20490" windowHeight="7230" tabRatio="87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</sheets>
  <externalReferences>
    <externalReference r:id="rId17"/>
    <externalReference r:id="rId18"/>
  </externalReferences>
  <definedNames>
    <definedName name="_xlnm.Print_Area" localSheetId="3">'3 - Serviço Preliminar'!$A$1:$K$21</definedName>
    <definedName name="_xlnm.Print_Area" localSheetId="0">'PLANILHA ORÇAMENTÁRIA'!$A$1:$H$208</definedName>
  </definedNames>
  <calcPr calcId="145621"/>
</workbook>
</file>

<file path=xl/calcChain.xml><?xml version="1.0" encoding="utf-8"?>
<calcChain xmlns="http://schemas.openxmlformats.org/spreadsheetml/2006/main">
  <c r="E57" i="1" l="1"/>
  <c r="E58" i="1"/>
  <c r="E59" i="1"/>
  <c r="E60" i="1"/>
  <c r="E61" i="1"/>
  <c r="E62" i="1"/>
  <c r="E55" i="1"/>
  <c r="E43" i="1"/>
  <c r="E44" i="1"/>
  <c r="E45" i="1"/>
  <c r="E46" i="1"/>
  <c r="E47" i="1"/>
  <c r="E42" i="1"/>
  <c r="E41" i="1"/>
  <c r="E40" i="1"/>
  <c r="E39" i="1"/>
  <c r="I14" i="13"/>
  <c r="E53" i="1"/>
  <c r="E54" i="1"/>
  <c r="M13" i="12"/>
  <c r="M12" i="12"/>
  <c r="F10" i="1"/>
  <c r="I26" i="4"/>
  <c r="K26" i="4" s="1"/>
  <c r="I33" i="4"/>
  <c r="K33" i="4" s="1"/>
  <c r="I34" i="4"/>
  <c r="K34" i="4" s="1"/>
  <c r="I35" i="4"/>
  <c r="K35" i="4" s="1"/>
  <c r="I8" i="13" l="1"/>
  <c r="B11" i="2" l="1"/>
  <c r="L5" i="2"/>
  <c r="B31" i="2"/>
  <c r="B29" i="2"/>
  <c r="B27" i="2"/>
  <c r="B25" i="2"/>
  <c r="B23" i="2"/>
  <c r="B21" i="2"/>
  <c r="B19" i="2"/>
  <c r="B17" i="2"/>
  <c r="B15" i="2"/>
  <c r="B13" i="2"/>
  <c r="E200" i="1"/>
  <c r="E201" i="1"/>
  <c r="E202" i="1"/>
  <c r="E203" i="1"/>
  <c r="E204" i="1"/>
  <c r="E205" i="1"/>
  <c r="E199" i="1"/>
  <c r="E197" i="1"/>
  <c r="E196" i="1"/>
  <c r="G9" i="5"/>
  <c r="G8" i="5"/>
  <c r="O10" i="14" l="1"/>
  <c r="O9" i="14"/>
  <c r="K19" i="8" l="1"/>
  <c r="E25" i="1" s="1"/>
  <c r="K18" i="8"/>
  <c r="E24" i="1" s="1"/>
  <c r="K17" i="8"/>
  <c r="E23" i="1" s="1"/>
  <c r="K16" i="8"/>
  <c r="K21" i="8"/>
  <c r="E27" i="1" s="1"/>
  <c r="K20" i="8"/>
  <c r="E26" i="1" s="1"/>
  <c r="K15" i="8"/>
  <c r="E21" i="1" s="1"/>
  <c r="K11" i="8"/>
  <c r="E17" i="1" s="1"/>
  <c r="I44" i="4" l="1"/>
  <c r="K44" i="4" s="1"/>
  <c r="I27" i="4"/>
  <c r="K27" i="4" s="1"/>
  <c r="I40" i="4"/>
  <c r="K40" i="4" s="1"/>
  <c r="I41" i="4"/>
  <c r="K41" i="4" s="1"/>
  <c r="I28" i="4"/>
  <c r="K28" i="4" s="1"/>
  <c r="I42" i="4"/>
  <c r="K42" i="4" s="1"/>
  <c r="I43" i="4"/>
  <c r="K43" i="4" s="1"/>
  <c r="I29" i="4"/>
  <c r="K29" i="4" s="1"/>
  <c r="I30" i="4"/>
  <c r="K30" i="4" s="1"/>
  <c r="I31" i="4"/>
  <c r="K31" i="4" s="1"/>
  <c r="I13" i="13" l="1"/>
  <c r="I12" i="13"/>
  <c r="I16" i="13"/>
  <c r="I17" i="13"/>
  <c r="I9" i="13"/>
  <c r="O11" i="14"/>
  <c r="E22" i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36" i="4"/>
  <c r="K36" i="4" s="1"/>
  <c r="I37" i="4"/>
  <c r="K37" i="4" s="1"/>
  <c r="I38" i="4"/>
  <c r="K38" i="4" s="1"/>
  <c r="I39" i="4"/>
  <c r="K39" i="4" s="1"/>
  <c r="I10" i="4"/>
  <c r="K10" i="4" s="1"/>
  <c r="K45" i="4" s="1"/>
  <c r="I11" i="7" l="1"/>
  <c r="I12" i="7"/>
  <c r="I13" i="7"/>
  <c r="I14" i="7"/>
  <c r="I16" i="7" s="1"/>
  <c r="F197" i="1" s="1"/>
  <c r="I15" i="7"/>
  <c r="I10" i="7"/>
  <c r="E44" i="16"/>
  <c r="D44" i="16"/>
  <c r="E40" i="16"/>
  <c r="D40" i="16"/>
  <c r="E33" i="16"/>
  <c r="D33" i="16"/>
  <c r="E21" i="16"/>
  <c r="D21" i="16"/>
  <c r="D6" i="16"/>
  <c r="I14" i="15"/>
  <c r="I13" i="15"/>
  <c r="I12" i="15"/>
  <c r="I11" i="15"/>
  <c r="I10" i="15"/>
  <c r="I9" i="15"/>
  <c r="I8" i="15"/>
  <c r="E192" i="1"/>
  <c r="I12" i="9"/>
  <c r="E194" i="1" s="1"/>
  <c r="I11" i="9"/>
  <c r="E193" i="1" s="1"/>
  <c r="I10" i="9"/>
  <c r="I9" i="9"/>
  <c r="E191" i="1" s="1"/>
  <c r="I8" i="9"/>
  <c r="E190" i="1" s="1"/>
  <c r="E173" i="1"/>
  <c r="E181" i="1"/>
  <c r="E165" i="1"/>
  <c r="E147" i="1"/>
  <c r="E148" i="1"/>
  <c r="E115" i="1"/>
  <c r="E116" i="1"/>
  <c r="E119" i="1"/>
  <c r="E123" i="1"/>
  <c r="E124" i="1"/>
  <c r="E127" i="1"/>
  <c r="I92" i="10"/>
  <c r="E166" i="1" s="1"/>
  <c r="I93" i="10"/>
  <c r="E167" i="1" s="1"/>
  <c r="I94" i="10"/>
  <c r="E168" i="1" s="1"/>
  <c r="I95" i="10"/>
  <c r="E169" i="1" s="1"/>
  <c r="I96" i="10"/>
  <c r="E170" i="1" s="1"/>
  <c r="I97" i="10"/>
  <c r="E171" i="1" s="1"/>
  <c r="I98" i="10"/>
  <c r="E172" i="1" s="1"/>
  <c r="I99" i="10"/>
  <c r="I100" i="10"/>
  <c r="E174" i="1" s="1"/>
  <c r="I101" i="10"/>
  <c r="E175" i="1" s="1"/>
  <c r="I102" i="10"/>
  <c r="E176" i="1" s="1"/>
  <c r="I103" i="10"/>
  <c r="E177" i="1" s="1"/>
  <c r="I104" i="10"/>
  <c r="E178" i="1" s="1"/>
  <c r="I105" i="10"/>
  <c r="E179" i="1" s="1"/>
  <c r="I106" i="10"/>
  <c r="E180" i="1" s="1"/>
  <c r="I107" i="10"/>
  <c r="I108" i="10"/>
  <c r="E182" i="1" s="1"/>
  <c r="I109" i="10"/>
  <c r="E183" i="1" s="1"/>
  <c r="I110" i="10"/>
  <c r="E184" i="1" s="1"/>
  <c r="I111" i="10"/>
  <c r="E185" i="1" s="1"/>
  <c r="I112" i="10"/>
  <c r="E186" i="1" s="1"/>
  <c r="I113" i="10"/>
  <c r="E187" i="1" s="1"/>
  <c r="I114" i="10"/>
  <c r="E188" i="1" s="1"/>
  <c r="I91" i="10"/>
  <c r="I88" i="10"/>
  <c r="E162" i="1" s="1"/>
  <c r="I79" i="10"/>
  <c r="E153" i="1" s="1"/>
  <c r="I80" i="10"/>
  <c r="E154" i="1" s="1"/>
  <c r="I81" i="10"/>
  <c r="E155" i="1" s="1"/>
  <c r="I82" i="10"/>
  <c r="E156" i="1" s="1"/>
  <c r="I83" i="10"/>
  <c r="E157" i="1" s="1"/>
  <c r="I84" i="10"/>
  <c r="E158" i="1" s="1"/>
  <c r="I85" i="10"/>
  <c r="E159" i="1" s="1"/>
  <c r="I86" i="10"/>
  <c r="E160" i="1" s="1"/>
  <c r="I87" i="10"/>
  <c r="E161" i="1" s="1"/>
  <c r="I89" i="10"/>
  <c r="E163" i="1" s="1"/>
  <c r="I73" i="10"/>
  <c r="I74" i="10"/>
  <c r="I75" i="10"/>
  <c r="E149" i="1" s="1"/>
  <c r="I76" i="10"/>
  <c r="E150" i="1" s="1"/>
  <c r="I77" i="10"/>
  <c r="E151" i="1" s="1"/>
  <c r="I72" i="10"/>
  <c r="E146" i="1" s="1"/>
  <c r="I58" i="10"/>
  <c r="E132" i="1" s="1"/>
  <c r="I59" i="10"/>
  <c r="E133" i="1" s="1"/>
  <c r="I60" i="10"/>
  <c r="E134" i="1" s="1"/>
  <c r="I61" i="10"/>
  <c r="E135" i="1" s="1"/>
  <c r="I62" i="10"/>
  <c r="E136" i="1" s="1"/>
  <c r="I63" i="10"/>
  <c r="E137" i="1" s="1"/>
  <c r="I64" i="10"/>
  <c r="E138" i="1" s="1"/>
  <c r="I65" i="10"/>
  <c r="E139" i="1" s="1"/>
  <c r="I66" i="10"/>
  <c r="E140" i="1" s="1"/>
  <c r="I67" i="10"/>
  <c r="E141" i="1" s="1"/>
  <c r="I68" i="10"/>
  <c r="E142" i="1" s="1"/>
  <c r="I69" i="10"/>
  <c r="E143" i="1" s="1"/>
  <c r="I70" i="10"/>
  <c r="E144" i="1" s="1"/>
  <c r="I57" i="10"/>
  <c r="E131" i="1" s="1"/>
  <c r="I41" i="10"/>
  <c r="I42" i="10"/>
  <c r="I43" i="10"/>
  <c r="E117" i="1" s="1"/>
  <c r="I44" i="10"/>
  <c r="E118" i="1" s="1"/>
  <c r="I45" i="10"/>
  <c r="I46" i="10"/>
  <c r="E120" i="1" s="1"/>
  <c r="I47" i="10"/>
  <c r="E121" i="1" s="1"/>
  <c r="I48" i="10"/>
  <c r="E122" i="1" s="1"/>
  <c r="I49" i="10"/>
  <c r="I50" i="10"/>
  <c r="I51" i="10"/>
  <c r="E125" i="1" s="1"/>
  <c r="I52" i="10"/>
  <c r="E126" i="1" s="1"/>
  <c r="I53" i="10"/>
  <c r="I54" i="10"/>
  <c r="E128" i="1" s="1"/>
  <c r="I55" i="10"/>
  <c r="E129" i="1" s="1"/>
  <c r="I40" i="10"/>
  <c r="E114" i="1" s="1"/>
  <c r="I36" i="10"/>
  <c r="E110" i="1" s="1"/>
  <c r="I37" i="10"/>
  <c r="E111" i="1" s="1"/>
  <c r="I38" i="10"/>
  <c r="E112" i="1" s="1"/>
  <c r="I35" i="10"/>
  <c r="E109" i="1" s="1"/>
  <c r="I19" i="10"/>
  <c r="E93" i="1" s="1"/>
  <c r="I20" i="10"/>
  <c r="E94" i="1" s="1"/>
  <c r="I21" i="10"/>
  <c r="E95" i="1" s="1"/>
  <c r="I22" i="10"/>
  <c r="E96" i="1" s="1"/>
  <c r="I23" i="10"/>
  <c r="E97" i="1" s="1"/>
  <c r="I24" i="10"/>
  <c r="E98" i="1" s="1"/>
  <c r="I25" i="10"/>
  <c r="E99" i="1" s="1"/>
  <c r="I26" i="10"/>
  <c r="E100" i="1" s="1"/>
  <c r="I27" i="10"/>
  <c r="E101" i="1" s="1"/>
  <c r="I28" i="10"/>
  <c r="E102" i="1" s="1"/>
  <c r="I29" i="10"/>
  <c r="E103" i="1" s="1"/>
  <c r="I30" i="10"/>
  <c r="E104" i="1" s="1"/>
  <c r="I31" i="10"/>
  <c r="E105" i="1" s="1"/>
  <c r="I32" i="10"/>
  <c r="E106" i="1" s="1"/>
  <c r="I33" i="10"/>
  <c r="E107" i="1" s="1"/>
  <c r="I18" i="10"/>
  <c r="E92" i="1" s="1"/>
  <c r="I10" i="10"/>
  <c r="E84" i="1" s="1"/>
  <c r="I11" i="10"/>
  <c r="E85" i="1" s="1"/>
  <c r="I12" i="10"/>
  <c r="E86" i="1" s="1"/>
  <c r="I13" i="10"/>
  <c r="E87" i="1" s="1"/>
  <c r="I14" i="10"/>
  <c r="E88" i="1" s="1"/>
  <c r="I15" i="10"/>
  <c r="E89" i="1" s="1"/>
  <c r="I16" i="10"/>
  <c r="E90" i="1" s="1"/>
  <c r="I9" i="10"/>
  <c r="E83" i="1" s="1"/>
  <c r="E65" i="1"/>
  <c r="E66" i="1"/>
  <c r="E69" i="1"/>
  <c r="E70" i="1"/>
  <c r="E73" i="1"/>
  <c r="E74" i="1"/>
  <c r="E77" i="1"/>
  <c r="E78" i="1"/>
  <c r="H10" i="11"/>
  <c r="H11" i="11"/>
  <c r="E67" i="1" s="1"/>
  <c r="H12" i="11"/>
  <c r="E68" i="1" s="1"/>
  <c r="H13" i="11"/>
  <c r="H14" i="11"/>
  <c r="H15" i="11"/>
  <c r="E71" i="1" s="1"/>
  <c r="H16" i="11"/>
  <c r="E72" i="1" s="1"/>
  <c r="H17" i="11"/>
  <c r="H18" i="11"/>
  <c r="H19" i="11"/>
  <c r="E75" i="1" s="1"/>
  <c r="H20" i="11"/>
  <c r="E76" i="1" s="1"/>
  <c r="H21" i="11"/>
  <c r="H22" i="11"/>
  <c r="H23" i="11"/>
  <c r="E79" i="1" s="1"/>
  <c r="H24" i="11"/>
  <c r="E80" i="1" s="1"/>
  <c r="H9" i="11"/>
  <c r="H8" i="11"/>
  <c r="E64" i="1" s="1"/>
  <c r="E50" i="1"/>
  <c r="E51" i="1"/>
  <c r="E52" i="1"/>
  <c r="E49" i="1"/>
  <c r="M16" i="12"/>
  <c r="M17" i="12"/>
  <c r="M18" i="12"/>
  <c r="M19" i="12"/>
  <c r="M21" i="12"/>
  <c r="M20" i="12"/>
  <c r="M15" i="12"/>
  <c r="E56" i="1" s="1"/>
  <c r="M14" i="12"/>
  <c r="M11" i="12"/>
  <c r="M10" i="12"/>
  <c r="M9" i="12"/>
  <c r="M8" i="12"/>
  <c r="I15" i="13"/>
  <c r="I11" i="13"/>
  <c r="I10" i="13"/>
  <c r="E31" i="1"/>
  <c r="E32" i="1"/>
  <c r="O16" i="14"/>
  <c r="E37" i="1" s="1"/>
  <c r="O15" i="14"/>
  <c r="E36" i="1" s="1"/>
  <c r="O14" i="14"/>
  <c r="E35" i="1" s="1"/>
  <c r="O13" i="14"/>
  <c r="E34" i="1" s="1"/>
  <c r="O12" i="14"/>
  <c r="E33" i="1" s="1"/>
  <c r="E30" i="1"/>
  <c r="O8" i="14"/>
  <c r="E29" i="1" s="1"/>
  <c r="K14" i="8"/>
  <c r="E20" i="1" s="1"/>
  <c r="K13" i="8"/>
  <c r="E19" i="1" s="1"/>
  <c r="K12" i="8"/>
  <c r="E18" i="1" s="1"/>
  <c r="K10" i="8"/>
  <c r="E16" i="1" s="1"/>
  <c r="K9" i="8"/>
  <c r="E15" i="1" s="1"/>
  <c r="K8" i="8"/>
  <c r="E14" i="1" s="1"/>
  <c r="D45" i="16" l="1"/>
  <c r="E45" i="16"/>
  <c r="I20" i="6" l="1"/>
  <c r="I13" i="6" s="1"/>
  <c r="I22" i="6" s="1"/>
  <c r="I3" i="6" l="1"/>
  <c r="F5" i="5"/>
  <c r="L5" i="12"/>
  <c r="H5" i="10"/>
  <c r="H5" i="15"/>
  <c r="G5" i="11"/>
  <c r="H5" i="9"/>
  <c r="J5" i="8"/>
  <c r="N5" i="14"/>
  <c r="H5" i="13"/>
  <c r="G5" i="1"/>
  <c r="M5" i="4"/>
  <c r="I3" i="3"/>
  <c r="J10" i="3"/>
  <c r="J11" i="3"/>
  <c r="J9" i="3"/>
  <c r="G39" i="1" l="1"/>
  <c r="G17" i="1"/>
  <c r="H17" i="1" s="1"/>
  <c r="G18" i="1"/>
  <c r="H18" i="1" s="1"/>
  <c r="G62" i="1"/>
  <c r="H62" i="1" s="1"/>
  <c r="G43" i="1"/>
  <c r="H43" i="1" s="1"/>
  <c r="G29" i="1"/>
  <c r="G31" i="1"/>
  <c r="H31" i="1" s="1"/>
  <c r="G57" i="1"/>
  <c r="H57" i="1" s="1"/>
  <c r="G24" i="1"/>
  <c r="H24" i="1" s="1"/>
  <c r="G15" i="1"/>
  <c r="H15" i="1" s="1"/>
  <c r="G21" i="1"/>
  <c r="H21" i="1" s="1"/>
  <c r="G14" i="1"/>
  <c r="H14" i="1" s="1"/>
  <c r="G45" i="1"/>
  <c r="H45" i="1" s="1"/>
  <c r="G32" i="1"/>
  <c r="H32" i="1" s="1"/>
  <c r="G23" i="1"/>
  <c r="H23" i="1" s="1"/>
  <c r="G26" i="1"/>
  <c r="H26" i="1" s="1"/>
  <c r="G60" i="1"/>
  <c r="H60" i="1" s="1"/>
  <c r="G56" i="1"/>
  <c r="H56" i="1" s="1"/>
  <c r="G34" i="1"/>
  <c r="H34" i="1" s="1"/>
  <c r="G37" i="1"/>
  <c r="H37" i="1" s="1"/>
  <c r="G52" i="1"/>
  <c r="H52" i="1" s="1"/>
  <c r="G55" i="1"/>
  <c r="H55" i="1" s="1"/>
  <c r="G47" i="1"/>
  <c r="H47" i="1" s="1"/>
  <c r="G20" i="1"/>
  <c r="H20" i="1" s="1"/>
  <c r="G19" i="1"/>
  <c r="H19" i="1" s="1"/>
  <c r="G46" i="1"/>
  <c r="H46" i="1" s="1"/>
  <c r="G22" i="1"/>
  <c r="H22" i="1" s="1"/>
  <c r="G30" i="1"/>
  <c r="H30" i="1" s="1"/>
  <c r="G25" i="1"/>
  <c r="H25" i="1" s="1"/>
  <c r="G33" i="1"/>
  <c r="H33" i="1" s="1"/>
  <c r="G59" i="1"/>
  <c r="H59" i="1" s="1"/>
  <c r="G61" i="1"/>
  <c r="H61" i="1" s="1"/>
  <c r="G203" i="1"/>
  <c r="H203" i="1" s="1"/>
  <c r="G196" i="1"/>
  <c r="G193" i="1"/>
  <c r="H193" i="1" s="1"/>
  <c r="G168" i="1"/>
  <c r="H168" i="1" s="1"/>
  <c r="G172" i="1"/>
  <c r="H172" i="1" s="1"/>
  <c r="G176" i="1"/>
  <c r="H176" i="1" s="1"/>
  <c r="G180" i="1"/>
  <c r="H180" i="1" s="1"/>
  <c r="G184" i="1"/>
  <c r="H184" i="1" s="1"/>
  <c r="G188" i="1"/>
  <c r="H188" i="1" s="1"/>
  <c r="G156" i="1"/>
  <c r="H156" i="1" s="1"/>
  <c r="G160" i="1"/>
  <c r="H160" i="1" s="1"/>
  <c r="G148" i="1"/>
  <c r="H148" i="1" s="1"/>
  <c r="G146" i="1"/>
  <c r="G133" i="1"/>
  <c r="H133" i="1" s="1"/>
  <c r="G137" i="1"/>
  <c r="H137" i="1" s="1"/>
  <c r="G141" i="1"/>
  <c r="H141" i="1" s="1"/>
  <c r="G131" i="1"/>
  <c r="G118" i="1"/>
  <c r="H118" i="1" s="1"/>
  <c r="G122" i="1"/>
  <c r="H122" i="1" s="1"/>
  <c r="G126" i="1"/>
  <c r="H126" i="1" s="1"/>
  <c r="G114" i="1"/>
  <c r="G112" i="1"/>
  <c r="H112" i="1" s="1"/>
  <c r="G95" i="1"/>
  <c r="H95" i="1" s="1"/>
  <c r="G99" i="1"/>
  <c r="H99" i="1" s="1"/>
  <c r="G103" i="1"/>
  <c r="H103" i="1" s="1"/>
  <c r="G107" i="1"/>
  <c r="H107" i="1" s="1"/>
  <c r="G86" i="1"/>
  <c r="H86" i="1" s="1"/>
  <c r="G90" i="1"/>
  <c r="H90" i="1" s="1"/>
  <c r="G65" i="1"/>
  <c r="H65" i="1" s="1"/>
  <c r="G69" i="1"/>
  <c r="H69" i="1" s="1"/>
  <c r="G73" i="1"/>
  <c r="H73" i="1" s="1"/>
  <c r="G77" i="1"/>
  <c r="H77" i="1" s="1"/>
  <c r="G64" i="1"/>
  <c r="H64" i="1" s="1"/>
  <c r="G96" i="1"/>
  <c r="H96" i="1" s="1"/>
  <c r="G104" i="1"/>
  <c r="H104" i="1" s="1"/>
  <c r="G87" i="1"/>
  <c r="H87" i="1" s="1"/>
  <c r="G66" i="1"/>
  <c r="H66" i="1" s="1"/>
  <c r="G78" i="1"/>
  <c r="H78" i="1" s="1"/>
  <c r="G191" i="1"/>
  <c r="H191" i="1" s="1"/>
  <c r="G190" i="1"/>
  <c r="G170" i="1"/>
  <c r="H170" i="1" s="1"/>
  <c r="G178" i="1"/>
  <c r="H178" i="1" s="1"/>
  <c r="G186" i="1"/>
  <c r="H186" i="1" s="1"/>
  <c r="G158" i="1"/>
  <c r="H158" i="1" s="1"/>
  <c r="G150" i="1"/>
  <c r="H150" i="1" s="1"/>
  <c r="G139" i="1"/>
  <c r="H139" i="1" s="1"/>
  <c r="G116" i="1"/>
  <c r="H116" i="1" s="1"/>
  <c r="G124" i="1"/>
  <c r="H124" i="1" s="1"/>
  <c r="G128" i="1"/>
  <c r="H128" i="1" s="1"/>
  <c r="G110" i="1"/>
  <c r="H110" i="1" s="1"/>
  <c r="G97" i="1"/>
  <c r="H97" i="1" s="1"/>
  <c r="G105" i="1"/>
  <c r="H105" i="1" s="1"/>
  <c r="G88" i="1"/>
  <c r="H88" i="1" s="1"/>
  <c r="G67" i="1"/>
  <c r="H67" i="1" s="1"/>
  <c r="G75" i="1"/>
  <c r="H75" i="1" s="1"/>
  <c r="G204" i="1"/>
  <c r="H204" i="1" s="1"/>
  <c r="G194" i="1"/>
  <c r="H194" i="1" s="1"/>
  <c r="G169" i="1"/>
  <c r="H169" i="1" s="1"/>
  <c r="G173" i="1"/>
  <c r="H173" i="1" s="1"/>
  <c r="G177" i="1"/>
  <c r="H177" i="1" s="1"/>
  <c r="G181" i="1"/>
  <c r="H181" i="1" s="1"/>
  <c r="G185" i="1"/>
  <c r="H185" i="1" s="1"/>
  <c r="G165" i="1"/>
  <c r="G153" i="1"/>
  <c r="H153" i="1" s="1"/>
  <c r="G157" i="1"/>
  <c r="H157" i="1" s="1"/>
  <c r="G161" i="1"/>
  <c r="H161" i="1" s="1"/>
  <c r="G149" i="1"/>
  <c r="H149" i="1" s="1"/>
  <c r="G134" i="1"/>
  <c r="H134" i="1" s="1"/>
  <c r="G138" i="1"/>
  <c r="H138" i="1" s="1"/>
  <c r="G142" i="1"/>
  <c r="H142" i="1" s="1"/>
  <c r="G115" i="1"/>
  <c r="H115" i="1" s="1"/>
  <c r="G119" i="1"/>
  <c r="H119" i="1" s="1"/>
  <c r="G123" i="1"/>
  <c r="H123" i="1" s="1"/>
  <c r="G127" i="1"/>
  <c r="H127" i="1" s="1"/>
  <c r="G79" i="1"/>
  <c r="H79" i="1" s="1"/>
  <c r="G200" i="1"/>
  <c r="H200" i="1" s="1"/>
  <c r="G202" i="1"/>
  <c r="H202" i="1" s="1"/>
  <c r="G199" i="1"/>
  <c r="G192" i="1"/>
  <c r="H192" i="1" s="1"/>
  <c r="G167" i="1"/>
  <c r="H167" i="1" s="1"/>
  <c r="G171" i="1"/>
  <c r="H171" i="1" s="1"/>
  <c r="G175" i="1"/>
  <c r="H175" i="1" s="1"/>
  <c r="G179" i="1"/>
  <c r="H179" i="1" s="1"/>
  <c r="G183" i="1"/>
  <c r="H183" i="1" s="1"/>
  <c r="G187" i="1"/>
  <c r="H187" i="1" s="1"/>
  <c r="G155" i="1"/>
  <c r="H155" i="1" s="1"/>
  <c r="G159" i="1"/>
  <c r="H159" i="1" s="1"/>
  <c r="G163" i="1"/>
  <c r="G147" i="1"/>
  <c r="H147" i="1" s="1"/>
  <c r="G151" i="1"/>
  <c r="H151" i="1" s="1"/>
  <c r="G132" i="1"/>
  <c r="H132" i="1" s="1"/>
  <c r="G136" i="1"/>
  <c r="H136" i="1" s="1"/>
  <c r="G140" i="1"/>
  <c r="H140" i="1" s="1"/>
  <c r="G144" i="1"/>
  <c r="H144" i="1" s="1"/>
  <c r="G117" i="1"/>
  <c r="H117" i="1" s="1"/>
  <c r="G121" i="1"/>
  <c r="H121" i="1" s="1"/>
  <c r="G125" i="1"/>
  <c r="H125" i="1" s="1"/>
  <c r="G129" i="1"/>
  <c r="H129" i="1" s="1"/>
  <c r="G111" i="1"/>
  <c r="H111" i="1" s="1"/>
  <c r="G94" i="1"/>
  <c r="H94" i="1" s="1"/>
  <c r="G98" i="1"/>
  <c r="H98" i="1" s="1"/>
  <c r="G102" i="1"/>
  <c r="H102" i="1" s="1"/>
  <c r="G106" i="1"/>
  <c r="H106" i="1" s="1"/>
  <c r="G85" i="1"/>
  <c r="H85" i="1" s="1"/>
  <c r="G89" i="1"/>
  <c r="H89" i="1" s="1"/>
  <c r="G68" i="1"/>
  <c r="H68" i="1" s="1"/>
  <c r="G72" i="1"/>
  <c r="H72" i="1" s="1"/>
  <c r="G76" i="1"/>
  <c r="H76" i="1" s="1"/>
  <c r="G80" i="1"/>
  <c r="H80" i="1" s="1"/>
  <c r="G109" i="1"/>
  <c r="G100" i="1"/>
  <c r="H100" i="1" s="1"/>
  <c r="G92" i="1"/>
  <c r="G83" i="1"/>
  <c r="G70" i="1"/>
  <c r="H70" i="1" s="1"/>
  <c r="G74" i="1"/>
  <c r="H74" i="1" s="1"/>
  <c r="G201" i="1"/>
  <c r="H201" i="1" s="1"/>
  <c r="G205" i="1"/>
  <c r="H205" i="1" s="1"/>
  <c r="G166" i="1"/>
  <c r="H166" i="1" s="1"/>
  <c r="G174" i="1"/>
  <c r="H174" i="1" s="1"/>
  <c r="G182" i="1"/>
  <c r="H182" i="1" s="1"/>
  <c r="G154" i="1"/>
  <c r="H154" i="1" s="1"/>
  <c r="G162" i="1"/>
  <c r="H162" i="1" s="1"/>
  <c r="G135" i="1"/>
  <c r="H135" i="1" s="1"/>
  <c r="G143" i="1"/>
  <c r="H143" i="1" s="1"/>
  <c r="G120" i="1"/>
  <c r="H120" i="1" s="1"/>
  <c r="G93" i="1"/>
  <c r="H93" i="1" s="1"/>
  <c r="G101" i="1"/>
  <c r="H101" i="1" s="1"/>
  <c r="G84" i="1"/>
  <c r="H84" i="1" s="1"/>
  <c r="G50" i="1"/>
  <c r="H50" i="1" s="1"/>
  <c r="G71" i="1"/>
  <c r="H71" i="1" s="1"/>
  <c r="G197" i="1"/>
  <c r="H197" i="1" s="1"/>
  <c r="G36" i="1"/>
  <c r="H36" i="1" s="1"/>
  <c r="G41" i="1"/>
  <c r="H41" i="1" s="1"/>
  <c r="G27" i="1"/>
  <c r="H27" i="1" s="1"/>
  <c r="G35" i="1"/>
  <c r="H35" i="1" s="1"/>
  <c r="G40" i="1"/>
  <c r="H40" i="1" s="1"/>
  <c r="G42" i="1"/>
  <c r="H42" i="1" s="1"/>
  <c r="G16" i="1"/>
  <c r="H16" i="1" s="1"/>
  <c r="G44" i="1"/>
  <c r="H44" i="1" s="1"/>
  <c r="G58" i="1"/>
  <c r="H58" i="1" s="1"/>
  <c r="G51" i="1"/>
  <c r="H51" i="1" s="1"/>
  <c r="G49" i="1"/>
  <c r="H49" i="1" s="1"/>
  <c r="H29" i="1"/>
  <c r="H39" i="1"/>
  <c r="F12" i="1"/>
  <c r="G12" i="1" s="1"/>
  <c r="J12" i="3"/>
  <c r="G10" i="1" s="1"/>
  <c r="H12" i="1" l="1"/>
  <c r="C13" i="2" s="1"/>
  <c r="C17" i="2"/>
  <c r="C21" i="2"/>
  <c r="C23" i="2"/>
  <c r="H92" i="1"/>
  <c r="H163" i="1"/>
  <c r="H199" i="1"/>
  <c r="C31" i="2" s="1"/>
  <c r="K31" i="2" s="1"/>
  <c r="H114" i="1"/>
  <c r="H109" i="1"/>
  <c r="C19" i="2"/>
  <c r="H83" i="1"/>
  <c r="H196" i="1"/>
  <c r="C29" i="2" s="1"/>
  <c r="K29" i="2" s="1"/>
  <c r="H131" i="1"/>
  <c r="H146" i="1"/>
  <c r="C15" i="2"/>
  <c r="E15" i="2" s="1"/>
  <c r="H165" i="1"/>
  <c r="H190" i="1"/>
  <c r="C27" i="2" s="1"/>
  <c r="K27" i="2" s="1"/>
  <c r="H10" i="1"/>
  <c r="C11" i="2" s="1"/>
  <c r="L27" i="2" l="1"/>
  <c r="M27" i="2"/>
  <c r="L29" i="2"/>
  <c r="M29" i="2"/>
  <c r="L31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M23" i="2" l="1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7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comments2.xml><?xml version="1.0" encoding="utf-8"?>
<comments xmlns="http://schemas.openxmlformats.org/spreadsheetml/2006/main">
  <authors>
    <author>Raquel Colares</author>
  </authors>
  <commentList>
    <comment ref="H9" authorId="0">
      <text>
        <r>
          <rPr>
            <b/>
            <sz val="9"/>
            <color indexed="81"/>
            <rFont val="Segoe UI"/>
            <family val="2"/>
          </rPr>
          <t>Raquel Colares:</t>
        </r>
        <r>
          <rPr>
            <sz val="9"/>
            <color indexed="81"/>
            <rFont val="Segoe UI"/>
            <family val="2"/>
          </rPr>
          <t xml:space="preserve">
Campo fixo
</t>
        </r>
      </text>
    </comment>
  </commentList>
</comments>
</file>

<file path=xl/sharedStrings.xml><?xml version="1.0" encoding="utf-8"?>
<sst xmlns="http://schemas.openxmlformats.org/spreadsheetml/2006/main" count="1842" uniqueCount="734">
  <si>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</si>
  <si>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</si>
  <si>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</si>
  <si>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</si>
  <si>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</si>
  <si>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</si>
  <si>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</si>
  <si>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PLACA DE OBRA (SINALIZAÇÃO/INTERDIÇÃO DE VIA) EM CHAPA DE ACO COM CAVALATE</t>
  </si>
  <si>
    <t>TERRAPLANAGEM</t>
  </si>
  <si>
    <t>3.5</t>
  </si>
  <si>
    <t>3.1</t>
  </si>
  <si>
    <t>3.2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</si>
  <si>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</si>
  <si>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</si>
  <si>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</si>
  <si>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</si>
  <si>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</si>
  <si>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</si>
  <si>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</si>
  <si>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</si>
  <si>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ESCAVACAO E CARGA MATERIAL 1A CATEGORIA, UTILIZANDO TRATOR DE ESTEIRAS DE 110 A 160HP COM LAMINA, PESO OPERACIONAL * 13T E PA CARREGADEIRA COM 170 HP (corte)</t>
  </si>
  <si>
    <t>ESCAVACAO E TRANSPORTE DE MATERIAL DE 1A CAT DMT 50M COM TRATOR SOBRE ESTEIRAS 347 HP COM LAMINA E ESCARIFICADOR (EMPOLAMENTO 25%) (aterro)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</si>
  <si>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</si>
  <si>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</si>
  <si>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</si>
  <si>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</si>
  <si>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</si>
  <si>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</si>
  <si>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</si>
  <si>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</si>
  <si>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</si>
  <si>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</si>
  <si>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</si>
  <si>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</si>
  <si>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</si>
  <si>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</si>
  <si>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</si>
  <si>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</si>
  <si>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</si>
  <si>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</si>
  <si>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</si>
  <si>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</si>
  <si>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TRANSPORTE DE MATERIAL ASFALTICO, COM CAMINHÃO COM CAPACIDADE DE 30000L EM RODOVIA PAVIMENTADA PARA DISTÂNCIAS MÉDIAS DE TRANSPORTE SUPERIORES A 100 KM. AF_02/2016 (CM-30)</t>
  </si>
  <si>
    <t>TRANSPORTE DE MATERIAL ASFALTICO, COM CAMINHÃO COM CAPACIDADE DE 20000L EM RODOVIA NÃO PAVIMENTADA PARA DISTÂNCIAS MÉDIAS DE TRANSPORTE IGUAL OU INFERIOR A 100 KM. AF_02/2016 (CM-30)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</si>
  <si>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</si>
  <si>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</si>
  <si>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</si>
  <si>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</si>
  <si>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</si>
  <si>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</si>
  <si>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</si>
  <si>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</si>
  <si>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</si>
  <si>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</si>
  <si>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</si>
  <si>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TOTAL</t>
  </si>
  <si>
    <t>PLANILHA ORÇAMENTÁRIA (DESONERADA)</t>
  </si>
  <si>
    <t>4.7</t>
  </si>
  <si>
    <t>74209/001</t>
  </si>
  <si>
    <t>74155/001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</si>
  <si>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</si>
  <si>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</si>
  <si>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</si>
  <si>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</si>
  <si>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</si>
  <si>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</si>
  <si>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</si>
  <si>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</si>
  <si>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</si>
  <si>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</si>
  <si>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</si>
  <si>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</si>
  <si>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</si>
  <si>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</si>
  <si>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</si>
  <si>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</si>
  <si>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</si>
  <si>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</si>
  <si>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</si>
  <si>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</si>
  <si>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</si>
  <si>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</si>
  <si>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</si>
  <si>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</si>
  <si>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</si>
  <si>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</si>
  <si>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</si>
  <si>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</si>
  <si>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</si>
  <si>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</si>
  <si>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</si>
  <si>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</si>
  <si>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</si>
  <si>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</si>
  <si>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</si>
  <si>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</si>
  <si>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</si>
  <si>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</si>
  <si>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</si>
  <si>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</si>
  <si>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</si>
  <si>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</si>
  <si>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</si>
  <si>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</si>
  <si>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</si>
  <si>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</si>
  <si>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</si>
  <si>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</si>
  <si>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</si>
  <si>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</si>
  <si>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</si>
  <si>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</si>
  <si>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</si>
  <si>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</si>
  <si>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</si>
  <si>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</si>
  <si>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</si>
  <si>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</si>
  <si>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</si>
  <si>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</si>
  <si>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</si>
  <si>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</si>
  <si>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</si>
  <si>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</si>
  <si>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Servente</t>
  </si>
  <si>
    <t>Kg</t>
  </si>
  <si>
    <t>Pedreiro</t>
  </si>
  <si>
    <t>h</t>
  </si>
  <si>
    <t>Rejunte colorido, cimentício</t>
  </si>
  <si>
    <t>Argamassa colante AC-II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</si>
  <si>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</si>
  <si>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</si>
  <si>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</si>
  <si>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</si>
  <si>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</si>
  <si>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</si>
  <si>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</si>
  <si>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</si>
  <si>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</si>
  <si>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</si>
  <si>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</si>
  <si>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10.2.3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</si>
  <si>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</si>
  <si>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</si>
  <si>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</si>
  <si>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</si>
  <si>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</si>
  <si>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</si>
  <si>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</si>
  <si>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</si>
  <si>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</si>
  <si>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</si>
  <si>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</si>
  <si>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</si>
  <si>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</si>
  <si>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</si>
  <si>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</si>
  <si>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</si>
  <si>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</si>
  <si>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</si>
  <si>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</si>
  <si>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</si>
  <si>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</si>
  <si>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</si>
  <si>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</si>
  <si>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</si>
  <si>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</si>
  <si>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</si>
  <si>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</si>
  <si>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</si>
  <si>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</si>
  <si>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</si>
  <si>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</si>
  <si>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</si>
  <si>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</si>
  <si>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</si>
  <si>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</si>
  <si>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</si>
  <si>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</si>
  <si>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</si>
  <si>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</si>
  <si>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</si>
  <si>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</si>
  <si>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</si>
  <si>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</si>
  <si>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</si>
  <si>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</si>
  <si>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</si>
  <si>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</si>
  <si>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</si>
  <si>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</si>
  <si>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</si>
  <si>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</si>
  <si>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</si>
  <si>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</si>
  <si>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</si>
  <si>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</si>
  <si>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</si>
  <si>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</si>
  <si>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</si>
  <si>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</si>
  <si>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</si>
  <si>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</si>
  <si>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</si>
  <si>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</si>
  <si>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</si>
  <si>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</si>
  <si>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</si>
  <si>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</si>
  <si>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</si>
  <si>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</si>
  <si>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</si>
  <si>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</si>
  <si>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</si>
  <si>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</si>
  <si>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</si>
  <si>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</si>
  <si>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</si>
  <si>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</si>
  <si>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</si>
  <si>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</si>
  <si>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</si>
  <si>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</si>
  <si>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</si>
  <si>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</si>
  <si>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</si>
  <si>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</si>
  <si>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</si>
  <si>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</si>
  <si>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</si>
  <si>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</si>
  <si>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</si>
  <si>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</si>
  <si>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</si>
  <si>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</si>
  <si>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</si>
  <si>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</si>
  <si>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</si>
  <si>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</si>
  <si>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</si>
  <si>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</si>
  <si>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</si>
  <si>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</si>
  <si>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</si>
  <si>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SICRO
2003618</t>
  </si>
  <si>
    <t>SICRO
2003617</t>
  </si>
  <si>
    <t>SICRO
2003620</t>
  </si>
  <si>
    <t>SICRO
2003619</t>
  </si>
  <si>
    <t>SICRO
2003622</t>
  </si>
  <si>
    <t>SICRO
2003621</t>
  </si>
  <si>
    <t>SICRO
2003624</t>
  </si>
  <si>
    <t>SICRO
2003623</t>
  </si>
  <si>
    <t>SICRO
2003626</t>
  </si>
  <si>
    <t>SICRO
2003628</t>
  </si>
  <si>
    <t>SICRO
2003627</t>
  </si>
  <si>
    <t>SICRO
2003630</t>
  </si>
  <si>
    <t>SICRO
2003629</t>
  </si>
  <si>
    <t>SICRO
2003632</t>
  </si>
  <si>
    <t>SICRO
2003631</t>
  </si>
  <si>
    <t>BOCA DE LOBO COMBINADA - chapéu e grelha simples - BLC 01 - 
areia e brita comerciais</t>
  </si>
  <si>
    <t>BOCA DE LOBO COMBINADA - chapéu e grelha simples - BLC 01 - 
areia extraída e brita produzida</t>
  </si>
  <si>
    <t>BOCA DE LOBO COMBINADA - chapéu e grelha simples - BLC 02 - 
areia e brita comerciais</t>
  </si>
  <si>
    <t>BOCA DE LOBO COMBINADA - chapéu e grelha simples - BLC 02 - 
areia extraída e brita produzida</t>
  </si>
  <si>
    <t>BOCA DE LOBO SIMPLES - grelha de concreto - BLSG 01 - 
areia e brita comerciais</t>
  </si>
  <si>
    <t>BOCA DE LOBO SIMPLESs - grelha de concreto - BLSG 02 - 
areia e brita comerciais</t>
  </si>
  <si>
    <t>BOCA DE LOBO SIMPLES - grelha de concreto - BLSG 02 - 
areia extraída e brita produzida</t>
  </si>
  <si>
    <t>BOCA DE LOBO SIMPLES - grelha de concreto - BLSG 03 - 
areia e brita comerciais</t>
  </si>
  <si>
    <t>BOCA DE LOBO SIMPLES - grelha de concreto - BLSG 03 - 
areia extraída e brita produzida</t>
  </si>
  <si>
    <t>BOCA DE LOBO SIMPLES - grelha de concreto - BLSG 04 - 
areia e brita comerciais</t>
  </si>
  <si>
    <t>BOCA DE LOBO SIMPLESs - grelha de concreto - BLSG 04 - 
areia extraída e brita produzida</t>
  </si>
  <si>
    <t>BOCA DE LOBO SIMPLES - BLS 01 - 
areia e brita comerciais</t>
  </si>
  <si>
    <t>BOCA DE LOBO SIMPLES - BLS 01 - 
areia extraída e brita produzida</t>
  </si>
  <si>
    <t>BOCA DE LOBO SIMPLES - BLS 02 - 
areia e brita comerciais</t>
  </si>
  <si>
    <t>BOCA DE LOBO SIMPLES - BLS 02 - 
areia extraída e brita produzida</t>
  </si>
  <si>
    <t>SICRO
2003625</t>
  </si>
  <si>
    <t>BOCA DE LOBO SIMPLES - grelha de concreto - BLSG 01 - 
areia extraída e brita produzida</t>
  </si>
  <si>
    <t>SICRO
2003633</t>
  </si>
  <si>
    <t>SICRO
2003636</t>
  </si>
  <si>
    <t>SICRO
2003635</t>
  </si>
  <si>
    <t>SICRO
2003638</t>
  </si>
  <si>
    <t>SICRO
2003637</t>
  </si>
  <si>
    <t>SICRO
2003640</t>
  </si>
  <si>
    <t>SICRO
2003639</t>
  </si>
  <si>
    <t>SICRO
2003634</t>
  </si>
  <si>
    <t>BOCA DE LOBO DUPLA - grelha de concreto - BLDG 01 - 
areia e brita comerciais</t>
  </si>
  <si>
    <t>BOCA DE LOBO DUPLA - grelha de concreto - BLDG 01 - 
areia extraída e brita produzida</t>
  </si>
  <si>
    <t>BOCA DE LOBO DUPLA - grelha de concreto - BLDG 02 - 
areia e brita comerciais</t>
  </si>
  <si>
    <t>BOCA DE LOBO DUPLA - grelha de concreto - BLDG 02 - 
areia extraída e brita produzida</t>
  </si>
  <si>
    <t>BOCA DE LOBO DUPLA - grelha de concreto - BLDG 03 - 
areia e brita comerciais</t>
  </si>
  <si>
    <t>BOCA DE LOBO DUPLA - grelha de concreto - BLDG 03 - 
areia extraída e brita produzida</t>
  </si>
  <si>
    <t>BOCA DE LOBO DUPLA - grelha de concreto - BLDG 04 - 
areia e brita comerciais</t>
  </si>
  <si>
    <t>BOCA DE LOBO DUPLA - grelha de concreto - BLDG 04 - 
areia extraída e brita produzida</t>
  </si>
  <si>
    <t>ATERRO MANUAL DE VALAS COM SOLO ARGILO-ARENOSO E COMPACTAÇÃO MECANIZADA. AF_05/2016</t>
  </si>
  <si>
    <t>8.4</t>
  </si>
  <si>
    <t>8.5</t>
  </si>
  <si>
    <t>Ladrilho Hidráulico, *20 X 20* CM, E= 2 CM, Tatil Alerta ou Direcional, Amarelo</t>
  </si>
  <si>
    <t>PISO TÁTIL DISRECIONAL E/OU ALERTA DE CONCRETO COLORIDO PARA DEFICIENTES VISUAIS, DIMENSÕES 20X20CM, APLICADO COM ARGAMASSA INDUSTRIALIZADA AC-II, REJUNTADO, EXCLUSIVE REGULARIZAÇÃO DE BASE.</t>
  </si>
  <si>
    <t>Piso Rodotátil de Concreto - DIRECIONAL E ALERTA, *40 X 40 X 2,5* CM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</si>
  <si>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</si>
  <si>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</si>
  <si>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</si>
  <si>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</si>
  <si>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</si>
  <si>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</si>
  <si>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</si>
  <si>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</si>
  <si>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</si>
  <si>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</si>
  <si>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</si>
  <si>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DE SINALIZACAO EM CHAPA DE ACO NUM 16 COM PINTURA REFLETIVA.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</si>
  <si>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</si>
  <si>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</si>
  <si>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</si>
  <si>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</si>
  <si>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</si>
  <si>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</si>
  <si>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</si>
  <si>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</si>
  <si>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</si>
  <si>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</si>
  <si>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</si>
  <si>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</si>
  <si>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</si>
  <si>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</si>
  <si>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</si>
  <si>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</si>
  <si>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</si>
  <si>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</si>
  <si>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</si>
  <si>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</si>
  <si>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</si>
  <si>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</si>
  <si>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</si>
  <si>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</si>
  <si>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</si>
  <si>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</si>
  <si>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</si>
  <si>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</si>
  <si>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</si>
  <si>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</si>
  <si>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</si>
  <si>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</si>
  <si>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</si>
  <si>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</si>
  <si>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</si>
  <si>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</si>
  <si>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</si>
  <si>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</si>
  <si>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</si>
  <si>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</si>
  <si>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</si>
  <si>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</si>
  <si>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</si>
  <si>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</si>
  <si>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</si>
  <si>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</si>
  <si>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</si>
  <si>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</si>
  <si>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</si>
  <si>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</si>
  <si>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</si>
  <si>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</si>
  <si>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</si>
  <si>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</si>
  <si>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</si>
  <si>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</si>
  <si>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</si>
  <si>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</si>
  <si>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</si>
  <si>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</si>
  <si>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</si>
  <si>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</si>
  <si>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</si>
  <si>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</si>
  <si>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</si>
  <si>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</si>
  <si>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</si>
  <si>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</si>
  <si>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</si>
  <si>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</si>
  <si>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</si>
  <si>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</si>
  <si>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</si>
  <si>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</si>
  <si>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</si>
  <si>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</si>
  <si>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</si>
  <si>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</si>
  <si>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</si>
  <si>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</si>
  <si>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</si>
  <si>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</si>
  <si>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</si>
  <si>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</si>
  <si>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</si>
  <si>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</si>
  <si>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</si>
  <si>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</si>
  <si>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</si>
  <si>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</si>
  <si>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</si>
  <si>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</si>
  <si>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</si>
  <si>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8.8.2</t>
  </si>
  <si>
    <t>8.8.3</t>
  </si>
  <si>
    <t>8.8.4</t>
  </si>
  <si>
    <t>8.8.5</t>
  </si>
  <si>
    <t>8.8.6</t>
  </si>
  <si>
    <t>8.8.7</t>
  </si>
  <si>
    <t>8.8.8</t>
  </si>
  <si>
    <t>8.8.9</t>
  </si>
  <si>
    <t>8.8.10</t>
  </si>
  <si>
    <t>8.8.11</t>
  </si>
  <si>
    <t>8.8.12</t>
  </si>
  <si>
    <t>8.8.13</t>
  </si>
  <si>
    <t>8.8.14</t>
  </si>
  <si>
    <t>8.8.15</t>
  </si>
  <si>
    <t>8.8.16</t>
  </si>
  <si>
    <t>8.8.17</t>
  </si>
  <si>
    <t>8.8.18</t>
  </si>
  <si>
    <t>8.8.19</t>
  </si>
  <si>
    <t>8.8.20</t>
  </si>
  <si>
    <t>8.8.21</t>
  </si>
  <si>
    <t>8.8.22</t>
  </si>
  <si>
    <t>8.8.23</t>
  </si>
  <si>
    <t>8.8.24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</si>
  <si>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</si>
  <si>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</si>
  <si>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</si>
  <si>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</si>
  <si>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</si>
  <si>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</si>
  <si>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</si>
  <si>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</si>
  <si>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</si>
  <si>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</si>
  <si>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</si>
  <si>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2.1</t>
  </si>
  <si>
    <t>2.2</t>
  </si>
  <si>
    <t>2.3</t>
  </si>
  <si>
    <t>2.4</t>
  </si>
  <si>
    <t>2.5</t>
  </si>
  <si>
    <t>2.6</t>
  </si>
  <si>
    <t>2.7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</si>
  <si>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</si>
  <si>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</si>
  <si>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</si>
  <si>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</si>
  <si>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</si>
  <si>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</si>
  <si>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</si>
  <si>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</si>
  <si>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</si>
  <si>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</si>
  <si>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</si>
  <si>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</si>
  <si>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</si>
  <si>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</si>
  <si>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</si>
  <si>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</si>
  <si>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</si>
  <si>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</si>
  <si>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</si>
  <si>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</si>
  <si>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</si>
  <si>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</si>
  <si>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</si>
  <si>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</si>
  <si>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</si>
  <si>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</si>
  <si>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</si>
  <si>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VIAGENS</t>
  </si>
  <si>
    <t>DISTÂNCIA</t>
  </si>
  <si>
    <t>TEMPO DE VIAGEM</t>
  </si>
  <si>
    <t>PREÇO UNITÁRIO</t>
  </si>
  <si>
    <t>PREÇO TOTAL</t>
  </si>
  <si>
    <t>FONTE</t>
  </si>
  <si>
    <t>TRANSPORTADOR</t>
  </si>
  <si>
    <t>1.0</t>
  </si>
  <si>
    <t>2.0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</si>
  <si>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</si>
  <si>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</si>
  <si>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</si>
  <si>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</si>
  <si>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</si>
  <si>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</si>
  <si>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</si>
  <si>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</si>
  <si>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</si>
  <si>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</si>
  <si>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</si>
  <si>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</si>
  <si>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</si>
  <si>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</si>
  <si>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</si>
  <si>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</si>
  <si>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</si>
  <si>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</si>
  <si>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</si>
  <si>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</si>
  <si>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</si>
  <si>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</si>
  <si>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</si>
  <si>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</si>
  <si>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</si>
  <si>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</si>
  <si>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</si>
  <si>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</si>
  <si>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</si>
  <si>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</si>
  <si>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</si>
  <si>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</si>
  <si>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</si>
  <si>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</si>
  <si>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</si>
  <si>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</si>
  <si>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</si>
  <si>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</si>
  <si>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</si>
  <si>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</si>
  <si>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</si>
  <si>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</si>
  <si>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</si>
  <si>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</si>
  <si>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</si>
  <si>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</si>
  <si>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</si>
  <si>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</si>
  <si>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</si>
  <si>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</si>
  <si>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</si>
  <si>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</si>
  <si>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</si>
  <si>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</si>
  <si>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</si>
  <si>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</si>
  <si>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</si>
  <si>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</si>
  <si>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</si>
  <si>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</si>
  <si>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</si>
  <si>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</si>
  <si>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</si>
  <si>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>5) Antes da aplicação do BDI (Teto Empresa de Lucros Real ) os insumos constantes do art.3º da Lei nº10.637/02 deverão sofrer redução de 1,65%, após 31/12/2008, reduzir também do insumo o percentual de 7,6% da COFINS conforme art. 3º da Lei nº10.833/03 combinado com o inciso XX do art.10 da mesma Lei.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</si>
  <si>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</si>
  <si>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</si>
  <si>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</si>
  <si>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</si>
  <si>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</si>
  <si>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</si>
  <si>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</si>
  <si>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</si>
  <si>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</si>
  <si>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</si>
  <si>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</si>
  <si>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</si>
  <si>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</si>
  <si>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</si>
  <si>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</si>
  <si>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</si>
  <si>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</si>
  <si>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</si>
  <si>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EQUIPAMENTOS DE MÉDIO PORTE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</si>
  <si>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</si>
  <si>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</si>
  <si>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</si>
  <si>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</si>
  <si>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</si>
  <si>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</si>
  <si>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</si>
  <si>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</si>
  <si>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</si>
  <si>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>COMPRIMENTO</t>
  </si>
  <si>
    <t>LARGURA</t>
  </si>
  <si>
    <t>ESPESSURA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</si>
  <si>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</si>
  <si>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</si>
  <si>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</si>
  <si>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</si>
  <si>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</si>
  <si>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</si>
  <si>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</si>
  <si>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</si>
  <si>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VOLUME DE CORTE</t>
  </si>
  <si>
    <t>VOLUME DE ATERRO</t>
  </si>
  <si>
    <t>ESPESSURA DA CAMADA INSERVÍVEL</t>
  </si>
  <si>
    <t>MEMÓRIA DE CÁLCULO - PAVIMENTAÇÃO</t>
  </si>
  <si>
    <t>MEMÓRIA DE CÁLCULO -TRANSPORTE</t>
  </si>
  <si>
    <t>DENSIDADE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</si>
  <si>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</si>
  <si>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</si>
  <si>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</si>
  <si>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</si>
  <si>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TRANSPORTE DE MATERIAL ASFALTICO, COM CAMINHÃO COM CAPACIDADE DE 30000L EM RODOVIA NÃO PAVIMENTADA PARA DISTÂNCIAS MÉDIAS DE TRANSPORTE SUPERIOR A 100 KM. AF_02/2016  (CM-30)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</si>
  <si>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</si>
  <si>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</si>
  <si>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</si>
  <si>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</si>
  <si>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</si>
  <si>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</si>
  <si>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t>QUANTITATIVO</t>
  </si>
  <si>
    <t>PROFUNDIDADE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</si>
  <si>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</si>
  <si>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</si>
  <si>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</si>
  <si>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</si>
  <si>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</si>
  <si>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</si>
  <si>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</si>
  <si>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</si>
  <si>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</si>
  <si>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</si>
  <si>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</si>
  <si>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</si>
  <si>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</si>
  <si>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</si>
  <si>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</si>
  <si>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</si>
  <si>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</si>
  <si>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</si>
  <si>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</si>
  <si>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</si>
  <si>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</si>
  <si>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</si>
  <si>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</si>
  <si>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</si>
  <si>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</si>
  <si>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</si>
  <si>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</si>
  <si>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</si>
  <si>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</si>
  <si>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</si>
  <si>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</si>
  <si>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</si>
  <si>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</si>
  <si>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</si>
  <si>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</si>
  <si>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</si>
  <si>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</si>
  <si>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</si>
  <si>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</si>
  <si>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</si>
  <si>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</si>
  <si>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</si>
  <si>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</si>
  <si>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</si>
  <si>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</si>
  <si>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</si>
  <si>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</si>
  <si>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</si>
  <si>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</si>
  <si>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</si>
  <si>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</si>
  <si>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</si>
  <si>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</si>
  <si>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</si>
  <si>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</si>
  <si>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</si>
  <si>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</si>
  <si>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</si>
  <si>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</si>
  <si>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</si>
  <si>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</si>
  <si>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</si>
  <si>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</si>
  <si>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</si>
  <si>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</si>
  <si>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</si>
  <si>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</si>
  <si>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</si>
  <si>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</si>
  <si>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</si>
  <si>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</si>
  <si>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</si>
  <si>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</si>
  <si>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</si>
  <si>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________________________________________________________
RESPONSÁVEL TÉCNICO</t>
  </si>
  <si>
    <t>FU</t>
  </si>
  <si>
    <t>VELOCIDADE</t>
  </si>
  <si>
    <t>EMPOLAMENTO</t>
  </si>
  <si>
    <t>CONTRAÇÃO DO SOLO</t>
  </si>
  <si>
    <t>EMPOLAMENTO DO SOLO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</si>
  <si>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</si>
  <si>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</si>
  <si>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</si>
  <si>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</si>
  <si>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</si>
  <si>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BASCULANTE 6 M3, PESO BRUTO TOTAL 16.000 KG, CARGA ÚTIL MÁXIMA 13.071 KG, DISTÂNCIA ENTRE EIXOS 4,80 M, POTÊNCIA 230 CV INCLUSIVE CAÇAMBA METÁLICA - CHI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</si>
  <si>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</si>
  <si>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</si>
  <si>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</si>
  <si>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ESPARGIDOR DE ASFALTO PRESSURIZADO, TANQUE 6 M3 COM ISOLAÇÃO TÉRMICA, AQUECIDO COM 2 MAÇARICOS, COM BARRA ESPARGIDORA 3,60 M, MONTADO SOBRE CAMINHÃO  TOCO, PBT 14.300 KG, POTÊNCIA 185 CV - CHI DIURNO. AF_08/2015</t>
  </si>
  <si>
    <t>TRATOR DE PNEUS COM POTÊNCIA DE 122 CV, TRAÇÃO 4X4, COM GRADE DE DISCOS ACOPLADA - CHP DIURNO. AF_02/2017</t>
  </si>
  <si>
    <t>TRATOR DE PNEUS COM POTÊNCIA DE 85 CV, TRAÇÃO 4X4, COM GRADE DE DISCOS ACOPLADA - CHP DIURNO. AF_02/2017</t>
  </si>
  <si>
    <t>*</t>
  </si>
  <si>
    <t>5847</t>
  </si>
  <si>
    <t>5961</t>
  </si>
  <si>
    <t>6259</t>
  </si>
  <si>
    <t>7030</t>
  </si>
  <si>
    <t>91386</t>
  </si>
  <si>
    <t>91486</t>
  </si>
  <si>
    <t>92242</t>
  </si>
  <si>
    <t>96020</t>
  </si>
  <si>
    <t>96028</t>
  </si>
  <si>
    <t>CAMINHÃO DE TRANSPORTE DE MATERIAL ASFÁLTICO 20.000 L, COM CAVALO MECÂNICO DE CAPACIDADE MÁXIMA DE TRAÇÃO COMBINADO DE 45.000 KG, POTÊNCIA 330 CV, INCLUSIVE TANQUE DE ASFALTO COM MAÇARICO - CHP DIURNO. AF_12/2015</t>
  </si>
  <si>
    <t>96463</t>
  </si>
  <si>
    <t>DESMATAMENTO E LIMPEZA MECANIZADA DE TERRENO COM ARVORES ATE Ø 15CM, UTILIZANDO TRATOR DE ESTEIRAS</t>
  </si>
  <si>
    <t>-</t>
  </si>
  <si>
    <t>3.14</t>
  </si>
  <si>
    <r>
      <rPr>
        <b/>
        <sz val="11"/>
        <color theme="1"/>
        <rFont val="Calibri"/>
        <family val="2"/>
        <scheme val="minor"/>
      </rPr>
      <t>Obs:</t>
    </r>
    <r>
      <rPr>
        <sz val="11"/>
        <color theme="1"/>
        <rFont val="Calibri"/>
        <family val="2"/>
        <scheme val="minor"/>
      </rPr>
      <t xml:space="preserve"> A convenente deve informar o cálculo da DMT utilizada na memória de cálculo.</t>
    </r>
  </si>
  <si>
    <t>74151/002</t>
  </si>
  <si>
    <r>
      <rPr>
        <b/>
        <sz val="11"/>
        <color theme="1"/>
        <rFont val="Calibri"/>
        <family val="2"/>
        <scheme val="minor"/>
      </rPr>
      <t xml:space="preserve">Obs: </t>
    </r>
    <r>
      <rPr>
        <sz val="11"/>
        <color theme="1"/>
        <rFont val="Calibri"/>
        <family val="2"/>
        <scheme val="minor"/>
      </rPr>
      <t>Neste campo deverá ser informado o local de onde está retirando o material asfáltico.</t>
    </r>
  </si>
  <si>
    <t>SINALIZACAO HORIZONTAL COM TINTA RETRORREFLETIVA A BASE DE RESINA ACRILICA COM MICROESFERAS DE VIDRO.</t>
  </si>
  <si>
    <t>ÁREA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</si>
  <si>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</si>
  <si>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1.17</t>
  </si>
  <si>
    <t>1.18</t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</si>
  <si>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</si>
  <si>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</si>
  <si>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</si>
  <si>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</si>
  <si>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</si>
  <si>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</si>
  <si>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</si>
  <si>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</si>
  <si>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</si>
  <si>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</si>
  <si>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</si>
  <si>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</si>
  <si>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</si>
  <si>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t xml:space="preserve">TRANSPORTE DE MATERIAL ASFALTICO, COM CAMINHÃO COM CAPACIDADE DE 20000L EM RODOVIA PAVIMENTADA PARA DISTÂNCIAS MÉDIAS DE TRANSPORTE IGUAL OU INFERIOR A 100 KM. AF_02/2016 (CM-30) </t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</si>
  <si>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</si>
  <si>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</si>
  <si>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t>TAXA DE UTILIZAÇÃO (Kg/m²)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</si>
</sst>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453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7" fillId="4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1" fontId="7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/>
    </xf>
    <xf numFmtId="17" fontId="6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2" xfId="0" applyFont="1" applyBorder="1"/>
    <xf numFmtId="17" fontId="6" fillId="0" borderId="2" xfId="0" applyNumberFormat="1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Border="1"/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0" fillId="7" borderId="1" xfId="2" applyFont="1" applyFill="1" applyBorder="1" applyAlignment="1">
      <alignment horizontal="center" vertical="center" wrapText="1"/>
    </xf>
    <xf numFmtId="0" fontId="20" fillId="7" borderId="1" xfId="2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/>
    <xf numFmtId="165" fontId="21" fillId="8" borderId="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7" fontId="6" fillId="0" borderId="11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2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6" fontId="8" fillId="5" borderId="1" xfId="0" applyNumberFormat="1" applyFont="1" applyFill="1" applyBorder="1"/>
    <xf numFmtId="166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/>
    <xf numFmtId="166" fontId="0" fillId="0" borderId="1" xfId="0" applyNumberFormat="1" applyBorder="1"/>
    <xf numFmtId="166" fontId="0" fillId="0" borderId="3" xfId="4" applyNumberFormat="1" applyFont="1" applyBorder="1" applyAlignment="1">
      <alignment horizontal="center" vertical="center"/>
    </xf>
    <xf numFmtId="166" fontId="21" fillId="8" borderId="1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2" fillId="0" borderId="15" xfId="0" applyFont="1" applyBorder="1"/>
    <xf numFmtId="2" fontId="2" fillId="0" borderId="15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0" fontId="0" fillId="0" borderId="15" xfId="0" applyFont="1" applyBorder="1" applyAlignment="1">
      <alignment horizontal="left" vertical="top" wrapText="1"/>
    </xf>
    <xf numFmtId="0" fontId="0" fillId="5" borderId="15" xfId="0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left" vertical="top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166" fontId="11" fillId="5" borderId="1" xfId="0" applyNumberFormat="1" applyFont="1" applyFill="1" applyBorder="1"/>
    <xf numFmtId="166" fontId="11" fillId="5" borderId="1" xfId="1" applyNumberFormat="1" applyFont="1" applyFill="1" applyBorder="1" applyAlignment="1">
      <alignment horizontal="center" vertical="center"/>
    </xf>
    <xf numFmtId="166" fontId="11" fillId="0" borderId="1" xfId="1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/>
    </xf>
    <xf numFmtId="0" fontId="0" fillId="0" borderId="15" xfId="0" applyBorder="1" applyAlignment="1">
      <alignment vertical="top" wrapText="1"/>
    </xf>
    <xf numFmtId="0" fontId="0" fillId="0" borderId="1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/>
    <xf numFmtId="2" fontId="11" fillId="0" borderId="1" xfId="0" applyNumberFormat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top" wrapText="1"/>
    </xf>
    <xf numFmtId="2" fontId="11" fillId="5" borderId="3" xfId="0" applyNumberFormat="1" applyFont="1" applyFill="1" applyBorder="1" applyAlignment="1">
      <alignment horizontal="center"/>
    </xf>
    <xf numFmtId="166" fontId="11" fillId="5" borderId="3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17" fontId="6" fillId="0" borderId="11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wrapText="1"/>
    </xf>
    <xf numFmtId="0" fontId="11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2" fontId="0" fillId="0" borderId="15" xfId="0" applyNumberFormat="1" applyFill="1" applyBorder="1" applyAlignment="1">
      <alignment horizontal="center"/>
    </xf>
    <xf numFmtId="166" fontId="11" fillId="5" borderId="1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3" fillId="0" borderId="15" xfId="0" applyFont="1" applyBorder="1"/>
    <xf numFmtId="44" fontId="0" fillId="0" borderId="15" xfId="0" applyNumberFormat="1" applyBorder="1"/>
    <xf numFmtId="9" fontId="0" fillId="0" borderId="15" xfId="4" applyNumberFormat="1" applyFont="1" applyBorder="1" applyAlignment="1">
      <alignment horizontal="center" vertical="center"/>
    </xf>
    <xf numFmtId="0" fontId="0" fillId="0" borderId="15" xfId="3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10" fontId="27" fillId="0" borderId="15" xfId="0" applyNumberFormat="1" applyFont="1" applyBorder="1"/>
    <xf numFmtId="10" fontId="7" fillId="4" borderId="15" xfId="4" applyNumberFormat="1" applyFont="1" applyFill="1" applyBorder="1" applyAlignment="1">
      <alignment horizontal="right" vertical="center" wrapText="1"/>
    </xf>
    <xf numFmtId="10" fontId="17" fillId="0" borderId="15" xfId="0" applyNumberFormat="1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10" fontId="27" fillId="0" borderId="56" xfId="0" applyNumberFormat="1" applyFont="1" applyBorder="1"/>
    <xf numFmtId="10" fontId="27" fillId="0" borderId="15" xfId="0" applyNumberFormat="1" applyFont="1" applyBorder="1" applyAlignment="1">
      <alignment vertical="center"/>
    </xf>
    <xf numFmtId="10" fontId="28" fillId="2" borderId="15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0" fontId="29" fillId="0" borderId="33" xfId="5" applyFont="1" applyBorder="1" applyAlignment="1">
      <alignment horizontal="center" vertical="center"/>
    </xf>
    <xf numFmtId="10" fontId="30" fillId="0" borderId="37" xfId="6" applyNumberFormat="1" applyFont="1" applyFill="1" applyBorder="1" applyAlignment="1" applyProtection="1">
      <alignment horizontal="center" vertical="center"/>
    </xf>
    <xf numFmtId="0" fontId="29" fillId="0" borderId="27" xfId="5" applyFont="1" applyBorder="1" applyAlignment="1">
      <alignment horizontal="center" vertical="center"/>
    </xf>
    <xf numFmtId="10" fontId="30" fillId="0" borderId="29" xfId="6" applyNumberFormat="1" applyFont="1" applyFill="1" applyBorder="1" applyAlignment="1" applyProtection="1">
      <alignment horizontal="center" vertical="center"/>
    </xf>
    <xf numFmtId="10" fontId="29" fillId="0" borderId="29" xfId="5" applyNumberFormat="1" applyFont="1" applyBorder="1" applyAlignment="1">
      <alignment horizontal="center" vertical="center"/>
    </xf>
    <xf numFmtId="0" fontId="29" fillId="0" borderId="40" xfId="5" applyFont="1" applyBorder="1" applyAlignment="1">
      <alignment horizontal="center" vertical="center"/>
    </xf>
    <xf numFmtId="10" fontId="30" fillId="0" borderId="44" xfId="6" applyNumberFormat="1" applyFont="1" applyFill="1" applyBorder="1" applyAlignment="1" applyProtection="1">
      <alignment horizontal="center" vertical="center"/>
    </xf>
    <xf numFmtId="0" fontId="29" fillId="0" borderId="25" xfId="5" applyFont="1" applyBorder="1" applyAlignment="1">
      <alignment horizontal="center" vertical="center"/>
    </xf>
    <xf numFmtId="0" fontId="29" fillId="0" borderId="0" xfId="5" applyFont="1" applyBorder="1" applyAlignment="1">
      <alignment vertical="center"/>
    </xf>
    <xf numFmtId="10" fontId="29" fillId="0" borderId="26" xfId="5" applyNumberFormat="1" applyFont="1" applyBorder="1" applyAlignment="1">
      <alignment vertical="center"/>
    </xf>
    <xf numFmtId="10" fontId="29" fillId="0" borderId="29" xfId="6" applyNumberFormat="1" applyFont="1" applyFill="1" applyBorder="1" applyAlignment="1" applyProtection="1">
      <alignment horizontal="center" vertical="center"/>
    </xf>
    <xf numFmtId="10" fontId="31" fillId="0" borderId="46" xfId="6" applyNumberFormat="1" applyFont="1" applyFill="1" applyBorder="1" applyAlignment="1" applyProtection="1">
      <alignment horizontal="center" vertical="center"/>
    </xf>
    <xf numFmtId="10" fontId="31" fillId="0" borderId="46" xfId="5" applyNumberFormat="1" applyFont="1" applyFill="1" applyBorder="1" applyAlignment="1">
      <alignment horizontal="center" vertical="center"/>
    </xf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32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26" xfId="0" applyFont="1" applyBorder="1"/>
    <xf numFmtId="0" fontId="0" fillId="0" borderId="0" xfId="0" applyFont="1" applyBorder="1" applyAlignment="1"/>
    <xf numFmtId="0" fontId="0" fillId="0" borderId="30" xfId="0" applyFont="1" applyBorder="1"/>
    <xf numFmtId="0" fontId="0" fillId="0" borderId="31" xfId="0" applyFont="1" applyBorder="1"/>
    <xf numFmtId="0" fontId="0" fillId="0" borderId="32" xfId="0" applyFont="1" applyBorder="1"/>
    <xf numFmtId="0" fontId="29" fillId="0" borderId="22" xfId="5" applyFont="1" applyBorder="1" applyAlignment="1">
      <alignment vertical="center"/>
    </xf>
    <xf numFmtId="0" fontId="29" fillId="0" borderId="23" xfId="5" applyFont="1" applyBorder="1" applyAlignment="1">
      <alignment vertical="center"/>
    </xf>
    <xf numFmtId="10" fontId="31" fillId="0" borderId="24" xfId="5" applyNumberFormat="1" applyFont="1" applyBorder="1" applyAlignment="1">
      <alignment horizontal="center" vertical="center"/>
    </xf>
    <xf numFmtId="0" fontId="31" fillId="0" borderId="25" xfId="5" applyFont="1" applyBorder="1" applyAlignment="1">
      <alignment vertical="center"/>
    </xf>
    <xf numFmtId="0" fontId="29" fillId="0" borderId="26" xfId="5" applyFont="1" applyBorder="1" applyAlignment="1">
      <alignment vertical="center"/>
    </xf>
    <xf numFmtId="166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4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Border="1"/>
    <xf numFmtId="0" fontId="19" fillId="6" borderId="1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left" vertical="center" wrapText="1"/>
    </xf>
    <xf numFmtId="0" fontId="20" fillId="7" borderId="15" xfId="2" applyFont="1" applyFill="1" applyBorder="1" applyAlignment="1">
      <alignment horizontal="center" vertical="center" wrapText="1"/>
    </xf>
    <xf numFmtId="0" fontId="20" fillId="7" borderId="15" xfId="2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center"/>
    </xf>
    <xf numFmtId="0" fontId="3" fillId="0" borderId="59" xfId="0" applyFont="1" applyBorder="1" applyAlignment="1"/>
    <xf numFmtId="0" fontId="3" fillId="0" borderId="60" xfId="0" applyFont="1" applyBorder="1" applyAlignment="1"/>
    <xf numFmtId="0" fontId="3" fillId="0" borderId="15" xfId="0" applyFont="1" applyBorder="1" applyAlignment="1">
      <alignment vertical="center"/>
    </xf>
    <xf numFmtId="165" fontId="0" fillId="0" borderId="15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9" fontId="0" fillId="0" borderId="15" xfId="4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44" fontId="0" fillId="0" borderId="1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5" xfId="4" applyNumberFormat="1" applyFont="1" applyBorder="1" applyAlignment="1">
      <alignment horizontal="center"/>
    </xf>
    <xf numFmtId="164" fontId="0" fillId="0" borderId="15" xfId="4" applyNumberFormat="1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0" xfId="0" applyProtection="1"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/>
    </xf>
    <xf numFmtId="17" fontId="6" fillId="0" borderId="1" xfId="0" applyNumberFormat="1" applyFont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166" fontId="7" fillId="4" borderId="1" xfId="0" applyNumberFormat="1" applyFont="1" applyFill="1" applyBorder="1" applyAlignment="1" applyProtection="1">
      <alignment horizontal="center" vertical="center" wrapText="1"/>
    </xf>
    <xf numFmtId="0" fontId="19" fillId="8" borderId="4" xfId="0" applyFont="1" applyFill="1" applyBorder="1" applyAlignment="1">
      <alignment horizontal="right"/>
    </xf>
    <xf numFmtId="0" fontId="19" fillId="8" borderId="5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0" fontId="0" fillId="0" borderId="2" xfId="4" applyNumberFormat="1" applyFont="1" applyBorder="1" applyAlignment="1">
      <alignment horizontal="center" vertical="center"/>
    </xf>
    <xf numFmtId="10" fontId="0" fillId="0" borderId="3" xfId="4" applyNumberFormat="1" applyFont="1" applyBorder="1" applyAlignment="1">
      <alignment horizontal="center" vertical="center"/>
    </xf>
    <xf numFmtId="0" fontId="23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10" fontId="0" fillId="0" borderId="1" xfId="4" applyNumberFormat="1" applyFont="1" applyBorder="1" applyAlignment="1" applyProtection="1">
      <alignment horizontal="center" vertical="center"/>
    </xf>
    <xf numFmtId="10" fontId="0" fillId="0" borderId="1" xfId="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6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0" fontId="0" fillId="0" borderId="19" xfId="4" applyNumberFormat="1" applyFont="1" applyBorder="1" applyAlignment="1">
      <alignment horizontal="center" vertic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7" xfId="4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29" fillId="0" borderId="41" xfId="5" applyFont="1" applyBorder="1" applyAlignment="1">
      <alignment horizontal="left" vertical="center"/>
    </xf>
    <xf numFmtId="0" fontId="29" fillId="0" borderId="42" xfId="5" applyFont="1" applyBorder="1" applyAlignment="1">
      <alignment horizontal="left" vertical="center"/>
    </xf>
    <xf numFmtId="0" fontId="29" fillId="0" borderId="43" xfId="5" applyFont="1" applyBorder="1" applyAlignment="1">
      <alignment horizontal="left" vertical="center"/>
    </xf>
    <xf numFmtId="0" fontId="29" fillId="0" borderId="38" xfId="5" applyFont="1" applyBorder="1" applyAlignment="1">
      <alignment horizontal="left" vertical="center"/>
    </xf>
    <xf numFmtId="0" fontId="29" fillId="0" borderId="0" xfId="5" applyFont="1" applyBorder="1" applyAlignment="1">
      <alignment horizontal="left" vertical="center"/>
    </xf>
    <xf numFmtId="0" fontId="29" fillId="0" borderId="39" xfId="5" applyFont="1" applyBorder="1" applyAlignment="1">
      <alignment horizontal="left" vertical="center"/>
    </xf>
    <xf numFmtId="0" fontId="29" fillId="0" borderId="50" xfId="5" applyFont="1" applyBorder="1" applyAlignment="1">
      <alignment horizontal="left" vertical="center"/>
    </xf>
    <xf numFmtId="0" fontId="29" fillId="0" borderId="31" xfId="5" applyFont="1" applyBorder="1" applyAlignment="1">
      <alignment horizontal="left" vertical="center"/>
    </xf>
    <xf numFmtId="0" fontId="29" fillId="0" borderId="51" xfId="5" applyFont="1" applyBorder="1" applyAlignment="1">
      <alignment horizontal="left" vertical="center"/>
    </xf>
    <xf numFmtId="0" fontId="29" fillId="0" borderId="25" xfId="5" applyFont="1" applyBorder="1" applyAlignment="1">
      <alignment vertical="center" wrapText="1"/>
    </xf>
    <xf numFmtId="0" fontId="29" fillId="0" borderId="0" xfId="5" applyFont="1" applyBorder="1" applyAlignment="1">
      <alignment vertical="center" wrapText="1"/>
    </xf>
    <xf numFmtId="0" fontId="29" fillId="0" borderId="26" xfId="5" applyFont="1" applyBorder="1" applyAlignment="1">
      <alignment vertical="center" wrapText="1"/>
    </xf>
    <xf numFmtId="0" fontId="29" fillId="0" borderId="27" xfId="5" applyFont="1" applyBorder="1" applyAlignment="1">
      <alignment vertical="center" wrapText="1"/>
    </xf>
    <xf numFmtId="0" fontId="29" fillId="0" borderId="28" xfId="5" applyFont="1" applyBorder="1" applyAlignment="1">
      <alignment vertical="center" wrapText="1"/>
    </xf>
    <xf numFmtId="0" fontId="29" fillId="0" borderId="29" xfId="5" applyFont="1" applyBorder="1" applyAlignment="1">
      <alignment vertical="center" wrapText="1"/>
    </xf>
    <xf numFmtId="0" fontId="31" fillId="0" borderId="27" xfId="5" applyFont="1" applyBorder="1" applyAlignment="1">
      <alignment horizontal="center" vertical="center"/>
    </xf>
    <xf numFmtId="0" fontId="31" fillId="0" borderId="28" xfId="5" applyFont="1" applyBorder="1" applyAlignment="1">
      <alignment horizontal="center" vertical="center"/>
    </xf>
    <xf numFmtId="0" fontId="31" fillId="0" borderId="29" xfId="5" applyFont="1" applyBorder="1" applyAlignment="1">
      <alignment horizontal="center" vertical="center"/>
    </xf>
    <xf numFmtId="0" fontId="29" fillId="0" borderId="20" xfId="5" applyFont="1" applyBorder="1" applyAlignment="1">
      <alignment horizontal="center" vertical="center"/>
    </xf>
    <xf numFmtId="0" fontId="29" fillId="0" borderId="21" xfId="5" applyFont="1" applyBorder="1" applyAlignment="1">
      <alignment horizontal="center" vertical="center"/>
    </xf>
    <xf numFmtId="0" fontId="29" fillId="0" borderId="45" xfId="5" applyFont="1" applyBorder="1" applyAlignment="1">
      <alignment horizontal="center" vertical="center"/>
    </xf>
    <xf numFmtId="0" fontId="31" fillId="0" borderId="20" xfId="5" applyFont="1" applyBorder="1" applyAlignment="1">
      <alignment horizontal="center" vertical="center"/>
    </xf>
    <xf numFmtId="0" fontId="31" fillId="0" borderId="21" xfId="5" applyFont="1" applyBorder="1" applyAlignment="1">
      <alignment horizontal="center" vertical="center"/>
    </xf>
    <xf numFmtId="0" fontId="31" fillId="0" borderId="45" xfId="5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0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9" fillId="0" borderId="34" xfId="5" applyFont="1" applyBorder="1" applyAlignment="1">
      <alignment horizontal="left" vertical="center"/>
    </xf>
    <xf numFmtId="0" fontId="29" fillId="0" borderId="35" xfId="5" applyFont="1" applyBorder="1" applyAlignment="1">
      <alignment horizontal="left" vertical="center"/>
    </xf>
    <xf numFmtId="0" fontId="29" fillId="0" borderId="36" xfId="5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0" fontId="0" fillId="0" borderId="55" xfId="4" applyNumberFormat="1" applyFont="1" applyBorder="1" applyAlignment="1">
      <alignment horizontal="center" vertical="center"/>
    </xf>
    <xf numFmtId="10" fontId="0" fillId="0" borderId="56" xfId="4" applyNumberFormat="1" applyFont="1" applyBorder="1" applyAlignment="1">
      <alignment horizontal="center" vertical="center"/>
    </xf>
    <xf numFmtId="0" fontId="0" fillId="0" borderId="59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61" xfId="0" applyFill="1" applyBorder="1" applyAlignment="1">
      <alignment horizontal="center"/>
    </xf>
    <xf numFmtId="0" fontId="3" fillId="9" borderId="59" xfId="0" applyFont="1" applyFill="1" applyBorder="1" applyAlignment="1">
      <alignment horizontal="center" vertical="center"/>
    </xf>
    <xf numFmtId="0" fontId="3" fillId="9" borderId="61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7" fillId="0" borderId="59" xfId="0" applyFont="1" applyBorder="1" applyAlignment="1">
      <alignment horizontal="left"/>
    </xf>
    <xf numFmtId="0" fontId="17" fillId="0" borderId="61" xfId="0" applyFont="1" applyBorder="1" applyAlignment="1">
      <alignment horizontal="left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2" borderId="6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7" fillId="0" borderId="5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>
      <alignment horizontal="left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20" fillId="0" borderId="1" xfId="2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2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0" fontId="3" fillId="2" borderId="6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5" xfId="0" applyFill="1" applyBorder="1" applyAlignment="1">
      <alignment vertical="top" wrapText="1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0" fontId="7" fillId="4" borderId="6" xfId="0" applyFont="1" applyFill="1" applyBorder="1" applyAlignment="1"/>
    <xf numFmtId="0" fontId="7" fillId="3" borderId="4" xfId="0" applyFont="1" applyFill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7" fillId="3" borderId="6" xfId="0" applyFont="1" applyFill="1" applyBorder="1" applyAlignment="1">
      <alignment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22" fillId="3" borderId="4" xfId="0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22" fillId="3" borderId="6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22</xdr:row>
      <xdr:rowOff>31749</xdr:rowOff>
    </xdr:from>
    <xdr:to>
      <xdr:col>8</xdr:col>
      <xdr:colOff>176464</xdr:colOff>
      <xdr:row>25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77334" y="4360332"/>
          <a:ext cx="442038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42332</xdr:rowOff>
    </xdr:from>
    <xdr:to>
      <xdr:col>9</xdr:col>
      <xdr:colOff>52915</xdr:colOff>
      <xdr:row>46</xdr:row>
      <xdr:rowOff>158749</xdr:rowOff>
    </xdr:to>
    <xdr:grpSp>
      <xdr:nvGrpSpPr>
        <xdr:cNvPr id="2" name="Agrupar 1"/>
        <xdr:cNvGrpSpPr/>
      </xdr:nvGrpSpPr>
      <xdr:grpSpPr>
        <a:xfrm>
          <a:off x="0" y="7969249"/>
          <a:ext cx="6138332" cy="2402417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l.colares\Downloads\b_PLANILHA%20OR&#199;AMENT&#193;RIA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O. DESONERADA"/>
      <sheetName val="Adminitração Local"/>
      <sheetName val="Mobil_Desmobil"/>
      <sheetName val="Serviços Preliminares"/>
      <sheetName val="Terraplenagem"/>
      <sheetName val="Pavimentação"/>
      <sheetName val="Transporte"/>
      <sheetName val="Dren Sup - Guias_Sarjetas "/>
      <sheetName val="Dren Sup - Poços_Bocas"/>
      <sheetName val="Calçadas"/>
      <sheetName val="Sinalização"/>
      <sheetName val="Identificação Viária"/>
      <sheetName val="BDI"/>
      <sheetName val="Composições"/>
      <sheetName val="Cronograma Físico-Financeiro"/>
      <sheetName val="Encargos Soci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I3">
            <v>0.3124832395854924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223"/>
  <sheetViews>
    <sheetView tabSelected="1" view="pageBreakPreview" zoomScale="85" zoomScaleNormal="90" zoomScaleSheetLayoutView="85" workbookViewId="0">
      <selection activeCell="F198" sqref="F198"/>
    </sheetView>
  </sheetViews>
  <sheetFormatPr defaultRowHeight="15" x14ac:dyDescent="0.25"/>
  <cols>
    <col min="1" max="1" width="9.140625" customWidth="1"/>
    <col min="2" max="2" width="11.5703125" customWidth="1"/>
    <col min="3" max="3" width="70.85546875" customWidth="1"/>
    <col min="4" max="4" width="13.140625" bestFit="1" customWidth="1"/>
    <col min="5" max="5" width="17.140625" bestFit="1" customWidth="1"/>
    <col min="6" max="6" width="16.42578125" style="98" bestFit="1" customWidth="1"/>
    <col min="7" max="7" width="15" style="98" bestFit="1" customWidth="1"/>
    <col min="8" max="8" width="15.28515625" bestFit="1" customWidth="1"/>
    <col min="10" max="10" width="86.28515625" bestFit="1" customWidth="1"/>
  </cols>
  <sheetData>
    <row r="1" spans="1:9" ht="99.95" customHeight="1" x14ac:dyDescent="0.25">
      <c r="A1" s="267"/>
      <c r="B1" s="268"/>
      <c r="C1" s="268"/>
      <c r="D1" s="268"/>
      <c r="E1" s="268"/>
      <c r="F1" s="268"/>
      <c r="G1" s="268"/>
      <c r="H1" s="269"/>
    </row>
    <row r="2" spans="1:9" ht="24" customHeight="1" x14ac:dyDescent="0.25">
      <c r="A2" s="271" t="s">
        <v>56</v>
      </c>
      <c r="B2" s="272"/>
      <c r="C2" s="272"/>
      <c r="D2" s="272"/>
      <c r="E2" s="272"/>
      <c r="F2" s="272"/>
      <c r="G2" s="272"/>
      <c r="H2" s="273"/>
    </row>
    <row r="3" spans="1:9" x14ac:dyDescent="0.25">
      <c r="A3" s="2" t="s">
        <v>13</v>
      </c>
      <c r="B3" s="270"/>
      <c r="C3" s="270"/>
      <c r="D3" s="270"/>
      <c r="E3" s="270"/>
      <c r="F3" s="270"/>
      <c r="G3" s="274" t="s">
        <v>17</v>
      </c>
      <c r="H3" s="31" t="s">
        <v>18</v>
      </c>
    </row>
    <row r="4" spans="1:9" x14ac:dyDescent="0.25">
      <c r="A4" s="2" t="s">
        <v>14</v>
      </c>
      <c r="B4" s="270"/>
      <c r="C4" s="270"/>
      <c r="D4" s="270"/>
      <c r="E4" s="270"/>
      <c r="F4" s="270"/>
      <c r="G4" s="275"/>
      <c r="H4" s="32">
        <v>43113</v>
      </c>
    </row>
    <row r="5" spans="1:9" x14ac:dyDescent="0.25">
      <c r="A5" s="2" t="s">
        <v>15</v>
      </c>
      <c r="B5" s="270"/>
      <c r="C5" s="270"/>
      <c r="D5" s="270"/>
      <c r="E5" s="270"/>
      <c r="F5" s="270"/>
      <c r="G5" s="276">
        <f>BDI!I3</f>
        <v>0.31126118815198645</v>
      </c>
      <c r="H5" s="31" t="s">
        <v>19</v>
      </c>
    </row>
    <row r="6" spans="1:9" x14ac:dyDescent="0.25">
      <c r="A6" s="2" t="s">
        <v>16</v>
      </c>
      <c r="B6" s="270"/>
      <c r="C6" s="270"/>
      <c r="D6" s="270"/>
      <c r="E6" s="270"/>
      <c r="F6" s="270"/>
      <c r="G6" s="277"/>
      <c r="H6" s="33">
        <v>42917</v>
      </c>
    </row>
    <row r="7" spans="1:9" s="50" customFormat="1" x14ac:dyDescent="0.25">
      <c r="A7" s="2"/>
      <c r="B7" s="52"/>
      <c r="C7" s="52"/>
      <c r="D7" s="52"/>
      <c r="E7" s="52"/>
      <c r="F7" s="100"/>
      <c r="G7" s="106"/>
      <c r="H7" s="33"/>
    </row>
    <row r="8" spans="1:9" ht="30" x14ac:dyDescent="0.25">
      <c r="A8" s="8" t="s">
        <v>0</v>
      </c>
      <c r="B8" s="8" t="s">
        <v>1</v>
      </c>
      <c r="C8" s="8" t="s">
        <v>2</v>
      </c>
      <c r="D8" s="8" t="s">
        <v>298</v>
      </c>
      <c r="E8" s="8" t="s">
        <v>3</v>
      </c>
      <c r="F8" s="101" t="s">
        <v>299</v>
      </c>
      <c r="G8" s="101" t="s">
        <v>300</v>
      </c>
      <c r="H8" s="30" t="s">
        <v>301</v>
      </c>
      <c r="I8" s="1"/>
    </row>
    <row r="9" spans="1:9" x14ac:dyDescent="0.25">
      <c r="A9" s="12">
        <v>1</v>
      </c>
      <c r="B9" s="66"/>
      <c r="C9" s="435" t="s">
        <v>5</v>
      </c>
      <c r="D9" s="436"/>
      <c r="E9" s="436"/>
      <c r="F9" s="436"/>
      <c r="G9" s="437"/>
      <c r="H9" s="66"/>
    </row>
    <row r="10" spans="1:9" ht="15.75" x14ac:dyDescent="0.25">
      <c r="A10" s="4" t="s">
        <v>4</v>
      </c>
      <c r="B10" s="51" t="s">
        <v>522</v>
      </c>
      <c r="C10" s="10" t="s">
        <v>63</v>
      </c>
      <c r="D10" s="15" t="s">
        <v>26</v>
      </c>
      <c r="E10" s="99">
        <v>1</v>
      </c>
      <c r="F10" s="97">
        <f>'1 - Adminitração Local'!J12</f>
        <v>0</v>
      </c>
      <c r="G10" s="96">
        <f>F10*(1+$G$5)</f>
        <v>0</v>
      </c>
      <c r="H10" s="97">
        <f>G10*E10</f>
        <v>0</v>
      </c>
    </row>
    <row r="11" spans="1:9" x14ac:dyDescent="0.25">
      <c r="A11" s="12">
        <v>2</v>
      </c>
      <c r="B11" s="66"/>
      <c r="C11" s="435" t="s">
        <v>218</v>
      </c>
      <c r="D11" s="436"/>
      <c r="E11" s="436"/>
      <c r="F11" s="436"/>
      <c r="G11" s="437"/>
      <c r="H11" s="13"/>
    </row>
    <row r="12" spans="1:9" ht="15.75" x14ac:dyDescent="0.25">
      <c r="A12" s="4" t="s">
        <v>437</v>
      </c>
      <c r="B12" s="4" t="s">
        <v>523</v>
      </c>
      <c r="C12" s="16" t="s">
        <v>218</v>
      </c>
      <c r="D12" s="15" t="s">
        <v>26</v>
      </c>
      <c r="E12" s="99">
        <v>1</v>
      </c>
      <c r="F12" s="97" t="e">
        <f>'2 - Mobilização_Desmobilização'!K45</f>
        <v>#DIV/0!</v>
      </c>
      <c r="G12" s="96" t="e">
        <f>F12*(1+$G$5)</f>
        <v>#DIV/0!</v>
      </c>
      <c r="H12" s="97" t="e">
        <f>G12*E12</f>
        <v>#DIV/0!</v>
      </c>
    </row>
    <row r="13" spans="1:9" x14ac:dyDescent="0.25">
      <c r="A13" s="12">
        <v>3</v>
      </c>
      <c r="B13" s="66"/>
      <c r="C13" s="435" t="s">
        <v>6</v>
      </c>
      <c r="D13" s="436"/>
      <c r="E13" s="436"/>
      <c r="F13" s="436"/>
      <c r="G13" s="436"/>
      <c r="H13" s="437"/>
    </row>
    <row r="14" spans="1:9" ht="23.25" customHeight="1" x14ac:dyDescent="0.25">
      <c r="A14" s="34" t="s">
        <v>10</v>
      </c>
      <c r="B14" s="9" t="s">
        <v>58</v>
      </c>
      <c r="C14" s="16" t="s">
        <v>78</v>
      </c>
      <c r="D14" s="15" t="s">
        <v>23</v>
      </c>
      <c r="E14" s="99">
        <f>'3 - Serviço Preliminar'!K8</f>
        <v>0</v>
      </c>
      <c r="F14" s="96"/>
      <c r="G14" s="96">
        <f>F14*(1+$G$5)</f>
        <v>0</v>
      </c>
      <c r="H14" s="97">
        <f>G14*E14</f>
        <v>0</v>
      </c>
    </row>
    <row r="15" spans="1:9" s="43" customFormat="1" ht="30" x14ac:dyDescent="0.25">
      <c r="A15" s="34" t="s">
        <v>11</v>
      </c>
      <c r="B15" s="9" t="s">
        <v>58</v>
      </c>
      <c r="C15" s="16" t="s">
        <v>7</v>
      </c>
      <c r="D15" s="15" t="s">
        <v>23</v>
      </c>
      <c r="E15" s="99">
        <f>'3 - Serviço Preliminar'!K9</f>
        <v>0</v>
      </c>
      <c r="F15" s="96"/>
      <c r="G15" s="96">
        <f t="shared" ref="G15:G27" si="0">F15*(1+$G$5)</f>
        <v>0</v>
      </c>
      <c r="H15" s="97">
        <f t="shared" ref="H15:H27" si="1">G15*E15</f>
        <v>0</v>
      </c>
    </row>
    <row r="16" spans="1:9" ht="20.25" customHeight="1" x14ac:dyDescent="0.25">
      <c r="A16" s="34" t="s">
        <v>577</v>
      </c>
      <c r="B16" s="9" t="s">
        <v>79</v>
      </c>
      <c r="C16" s="16" t="s">
        <v>80</v>
      </c>
      <c r="D16" s="15" t="s">
        <v>23</v>
      </c>
      <c r="E16" s="99">
        <f>'3 - Serviço Preliminar'!K10</f>
        <v>0</v>
      </c>
      <c r="F16" s="96"/>
      <c r="G16" s="96">
        <f t="shared" si="0"/>
        <v>0</v>
      </c>
      <c r="H16" s="97">
        <f t="shared" si="1"/>
        <v>0</v>
      </c>
    </row>
    <row r="17" spans="1:11" s="43" customFormat="1" ht="30" x14ac:dyDescent="0.25">
      <c r="A17" s="34" t="s">
        <v>12</v>
      </c>
      <c r="B17" s="221">
        <v>73672</v>
      </c>
      <c r="C17" s="222" t="s">
        <v>706</v>
      </c>
      <c r="D17" s="223" t="s">
        <v>23</v>
      </c>
      <c r="E17" s="99">
        <f>'3 - Serviço Preliminar'!K11</f>
        <v>0</v>
      </c>
      <c r="F17" s="34"/>
      <c r="G17" s="96">
        <f t="shared" ref="G17" si="2">F17*(1+$G$5)</f>
        <v>0</v>
      </c>
      <c r="H17" s="97">
        <f t="shared" ref="H17" si="3">G17*E17</f>
        <v>0</v>
      </c>
      <c r="I17" s="214"/>
      <c r="J17" s="214"/>
      <c r="K17" s="215"/>
    </row>
    <row r="18" spans="1:11" ht="30" x14ac:dyDescent="0.25">
      <c r="A18" s="34" t="s">
        <v>9</v>
      </c>
      <c r="B18" s="9">
        <v>93207</v>
      </c>
      <c r="C18" s="16" t="s">
        <v>86</v>
      </c>
      <c r="D18" s="15" t="s">
        <v>23</v>
      </c>
      <c r="E18" s="99">
        <f>'3 - Serviço Preliminar'!K12</f>
        <v>0</v>
      </c>
      <c r="F18" s="96"/>
      <c r="G18" s="96">
        <f t="shared" si="0"/>
        <v>0</v>
      </c>
      <c r="H18" s="97">
        <f t="shared" si="1"/>
        <v>0</v>
      </c>
      <c r="I18" s="43"/>
      <c r="J18" s="43"/>
      <c r="K18" s="43"/>
    </row>
    <row r="19" spans="1:11" ht="30" x14ac:dyDescent="0.25">
      <c r="A19" s="34" t="s">
        <v>90</v>
      </c>
      <c r="B19" s="9">
        <v>93208</v>
      </c>
      <c r="C19" s="16" t="s">
        <v>81</v>
      </c>
      <c r="D19" s="15" t="s">
        <v>23</v>
      </c>
      <c r="E19" s="99">
        <f>'3 - Serviço Preliminar'!K13</f>
        <v>0</v>
      </c>
      <c r="F19" s="96"/>
      <c r="G19" s="96">
        <f t="shared" si="0"/>
        <v>0</v>
      </c>
      <c r="H19" s="97">
        <f t="shared" si="1"/>
        <v>0</v>
      </c>
    </row>
    <row r="20" spans="1:11" ht="30" x14ac:dyDescent="0.25">
      <c r="A20" s="34" t="s">
        <v>91</v>
      </c>
      <c r="B20" s="9">
        <v>93210</v>
      </c>
      <c r="C20" s="16" t="s">
        <v>82</v>
      </c>
      <c r="D20" s="15" t="s">
        <v>23</v>
      </c>
      <c r="E20" s="99">
        <f>'3 - Serviço Preliminar'!K14</f>
        <v>0</v>
      </c>
      <c r="F20" s="96"/>
      <c r="G20" s="96">
        <f t="shared" si="0"/>
        <v>0</v>
      </c>
      <c r="H20" s="97">
        <f t="shared" si="1"/>
        <v>0</v>
      </c>
    </row>
    <row r="21" spans="1:11" ht="30" x14ac:dyDescent="0.25">
      <c r="A21" s="34" t="s">
        <v>95</v>
      </c>
      <c r="B21" s="9">
        <v>93212</v>
      </c>
      <c r="C21" s="16" t="s">
        <v>83</v>
      </c>
      <c r="D21" s="15" t="s">
        <v>23</v>
      </c>
      <c r="E21" s="99">
        <f>'3 - Serviço Preliminar'!K15</f>
        <v>0</v>
      </c>
      <c r="F21" s="96"/>
      <c r="G21" s="96">
        <f t="shared" si="0"/>
        <v>0</v>
      </c>
      <c r="H21" s="97">
        <f t="shared" si="1"/>
        <v>0</v>
      </c>
    </row>
    <row r="22" spans="1:11" s="41" customFormat="1" ht="30" x14ac:dyDescent="0.25">
      <c r="A22" s="34" t="s">
        <v>96</v>
      </c>
      <c r="B22" s="9">
        <v>41598</v>
      </c>
      <c r="C22" s="16" t="s">
        <v>564</v>
      </c>
      <c r="D22" s="15" t="s">
        <v>26</v>
      </c>
      <c r="E22" s="99">
        <f>'3 - Serviço Preliminar'!K16</f>
        <v>0</v>
      </c>
      <c r="F22" s="96"/>
      <c r="G22" s="96">
        <f t="shared" si="0"/>
        <v>0</v>
      </c>
      <c r="H22" s="97">
        <f t="shared" si="1"/>
        <v>0</v>
      </c>
      <c r="I22"/>
      <c r="J22"/>
      <c r="K22"/>
    </row>
    <row r="23" spans="1:11" s="36" customFormat="1" ht="15.75" x14ac:dyDescent="0.25">
      <c r="A23" s="34" t="s">
        <v>103</v>
      </c>
      <c r="B23" s="9">
        <v>72897</v>
      </c>
      <c r="C23" s="16" t="s">
        <v>61</v>
      </c>
      <c r="D23" s="15" t="s">
        <v>33</v>
      </c>
      <c r="E23" s="99">
        <f>'3 - Serviço Preliminar'!K17</f>
        <v>0</v>
      </c>
      <c r="F23" s="96"/>
      <c r="G23" s="96">
        <f t="shared" si="0"/>
        <v>0</v>
      </c>
      <c r="H23" s="97">
        <f t="shared" si="1"/>
        <v>0</v>
      </c>
      <c r="I23" s="41"/>
      <c r="J23" s="41"/>
      <c r="K23" s="41"/>
    </row>
    <row r="24" spans="1:11" s="37" customFormat="1" ht="30" x14ac:dyDescent="0.25">
      <c r="A24" s="34" t="s">
        <v>315</v>
      </c>
      <c r="B24" s="9">
        <v>95290</v>
      </c>
      <c r="C24" s="16" t="s">
        <v>84</v>
      </c>
      <c r="D24" s="15" t="s">
        <v>62</v>
      </c>
      <c r="E24" s="99">
        <f>'3 - Serviço Preliminar'!K18</f>
        <v>0</v>
      </c>
      <c r="F24" s="96"/>
      <c r="G24" s="96">
        <f t="shared" si="0"/>
        <v>0</v>
      </c>
      <c r="H24" s="97">
        <f t="shared" si="1"/>
        <v>0</v>
      </c>
      <c r="I24" s="36"/>
      <c r="J24" s="36"/>
      <c r="K24" s="36"/>
    </row>
    <row r="25" spans="1:11" s="35" customFormat="1" ht="30" x14ac:dyDescent="0.25">
      <c r="A25" s="34" t="s">
        <v>316</v>
      </c>
      <c r="B25" s="9">
        <v>95296</v>
      </c>
      <c r="C25" s="16" t="s">
        <v>85</v>
      </c>
      <c r="D25" s="15" t="s">
        <v>62</v>
      </c>
      <c r="E25" s="99">
        <f>'3 - Serviço Preliminar'!K19</f>
        <v>0</v>
      </c>
      <c r="F25" s="96"/>
      <c r="G25" s="96">
        <f t="shared" si="0"/>
        <v>0</v>
      </c>
      <c r="H25" s="97">
        <f t="shared" si="1"/>
        <v>0</v>
      </c>
      <c r="I25" s="37"/>
      <c r="J25" s="37"/>
      <c r="K25" s="37"/>
    </row>
    <row r="26" spans="1:11" s="38" customFormat="1" ht="30" x14ac:dyDescent="0.25">
      <c r="A26" s="34" t="s">
        <v>317</v>
      </c>
      <c r="B26" s="9">
        <v>78472</v>
      </c>
      <c r="C26" s="16" t="s">
        <v>46</v>
      </c>
      <c r="D26" s="15" t="s">
        <v>23</v>
      </c>
      <c r="E26" s="99">
        <f>'3 - Serviço Preliminar'!K20</f>
        <v>0</v>
      </c>
      <c r="F26" s="96"/>
      <c r="G26" s="96">
        <f t="shared" si="0"/>
        <v>0</v>
      </c>
      <c r="H26" s="97">
        <f t="shared" si="1"/>
        <v>0</v>
      </c>
      <c r="I26" s="35"/>
      <c r="J26" s="35"/>
      <c r="K26" s="35"/>
    </row>
    <row r="27" spans="1:11" ht="45" x14ac:dyDescent="0.25">
      <c r="A27" s="34" t="s">
        <v>708</v>
      </c>
      <c r="B27" s="68" t="s">
        <v>453</v>
      </c>
      <c r="C27" s="67" t="s">
        <v>565</v>
      </c>
      <c r="D27" s="46" t="s">
        <v>454</v>
      </c>
      <c r="E27" s="99">
        <f>'3 - Serviço Preliminar'!K21</f>
        <v>0</v>
      </c>
      <c r="F27" s="96"/>
      <c r="G27" s="96">
        <f t="shared" si="0"/>
        <v>0</v>
      </c>
      <c r="H27" s="97">
        <f t="shared" si="1"/>
        <v>0</v>
      </c>
      <c r="I27" s="38"/>
      <c r="J27" s="38"/>
      <c r="K27" s="38"/>
    </row>
    <row r="28" spans="1:11" s="38" customFormat="1" x14ac:dyDescent="0.25">
      <c r="A28" s="12">
        <v>4</v>
      </c>
      <c r="B28" s="65"/>
      <c r="C28" s="435" t="s">
        <v>8</v>
      </c>
      <c r="D28" s="436"/>
      <c r="E28" s="436"/>
      <c r="F28" s="436"/>
      <c r="G28" s="436"/>
      <c r="H28" s="437"/>
      <c r="I28" s="50"/>
      <c r="J28" s="50"/>
      <c r="K28" s="50"/>
    </row>
    <row r="29" spans="1:11" s="39" customFormat="1" ht="30" x14ac:dyDescent="0.25">
      <c r="A29" s="34" t="s">
        <v>27</v>
      </c>
      <c r="B29" s="17" t="s">
        <v>93</v>
      </c>
      <c r="C29" s="7" t="s">
        <v>92</v>
      </c>
      <c r="D29" s="15" t="s">
        <v>23</v>
      </c>
      <c r="E29" s="99">
        <f>'4 - Terraplenagem'!O8</f>
        <v>0</v>
      </c>
      <c r="F29" s="96"/>
      <c r="G29" s="96">
        <f t="shared" ref="G29" si="4">F29*(1+$G$5)</f>
        <v>0</v>
      </c>
      <c r="H29" s="97">
        <f>G29*E29</f>
        <v>0</v>
      </c>
      <c r="I29" s="38"/>
      <c r="J29" s="38"/>
      <c r="K29" s="38"/>
    </row>
    <row r="30" spans="1:11" s="41" customFormat="1" ht="15.75" x14ac:dyDescent="0.25">
      <c r="A30" s="34" t="s">
        <v>28</v>
      </c>
      <c r="B30" s="17" t="s">
        <v>221</v>
      </c>
      <c r="C30" s="7" t="s">
        <v>220</v>
      </c>
      <c r="D30" s="15" t="s">
        <v>23</v>
      </c>
      <c r="E30" s="99" t="e">
        <f>'4 - Terraplenagem'!O9</f>
        <v>#DIV/0!</v>
      </c>
      <c r="F30" s="96"/>
      <c r="G30" s="96">
        <f t="shared" ref="G30:G37" si="5">F30*(1+$G$5)</f>
        <v>0</v>
      </c>
      <c r="H30" s="97" t="e">
        <f t="shared" ref="H30:H37" si="6">G30*E30</f>
        <v>#DIV/0!</v>
      </c>
      <c r="I30" s="39"/>
      <c r="J30" s="39"/>
      <c r="K30" s="39"/>
    </row>
    <row r="31" spans="1:11" s="40" customFormat="1" ht="15.75" x14ac:dyDescent="0.25">
      <c r="A31" s="34" t="s">
        <v>29</v>
      </c>
      <c r="B31" s="17" t="s">
        <v>223</v>
      </c>
      <c r="C31" s="7" t="s">
        <v>222</v>
      </c>
      <c r="D31" s="15" t="s">
        <v>33</v>
      </c>
      <c r="E31" s="99" t="e">
        <f>'4 - Terraplenagem'!O10</f>
        <v>#DIV/0!</v>
      </c>
      <c r="F31" s="96"/>
      <c r="G31" s="96">
        <f t="shared" si="5"/>
        <v>0</v>
      </c>
      <c r="H31" s="97" t="e">
        <f t="shared" si="6"/>
        <v>#DIV/0!</v>
      </c>
      <c r="I31" s="41"/>
      <c r="J31" s="41"/>
      <c r="K31" s="41"/>
    </row>
    <row r="32" spans="1:11" s="49" customFormat="1" ht="30" x14ac:dyDescent="0.25">
      <c r="A32" s="34" t="s">
        <v>30</v>
      </c>
      <c r="B32" s="9">
        <v>95290</v>
      </c>
      <c r="C32" s="7" t="s">
        <v>84</v>
      </c>
      <c r="D32" s="15" t="s">
        <v>62</v>
      </c>
      <c r="E32" s="99">
        <f>'4 - Terraplenagem'!O11</f>
        <v>0</v>
      </c>
      <c r="F32" s="96"/>
      <c r="G32" s="96">
        <f t="shared" si="5"/>
        <v>0</v>
      </c>
      <c r="H32" s="97">
        <f t="shared" si="6"/>
        <v>0</v>
      </c>
      <c r="I32" s="40"/>
      <c r="J32" s="40"/>
      <c r="K32" s="40"/>
    </row>
    <row r="33" spans="1:11" ht="45" x14ac:dyDescent="0.25">
      <c r="A33" s="34" t="s">
        <v>31</v>
      </c>
      <c r="B33" s="17" t="s">
        <v>94</v>
      </c>
      <c r="C33" s="7" t="s">
        <v>20</v>
      </c>
      <c r="D33" s="15" t="s">
        <v>33</v>
      </c>
      <c r="E33" s="99">
        <f>'4 - Terraplenagem'!O12</f>
        <v>0</v>
      </c>
      <c r="F33" s="96"/>
      <c r="G33" s="96">
        <f t="shared" si="5"/>
        <v>0</v>
      </c>
      <c r="H33" s="97">
        <f t="shared" si="6"/>
        <v>0</v>
      </c>
      <c r="I33" s="49"/>
      <c r="J33" s="49"/>
      <c r="K33" s="49"/>
    </row>
    <row r="34" spans="1:11" ht="45" x14ac:dyDescent="0.25">
      <c r="A34" s="34" t="s">
        <v>32</v>
      </c>
      <c r="B34" s="17" t="s">
        <v>710</v>
      </c>
      <c r="C34" s="7" t="s">
        <v>20</v>
      </c>
      <c r="D34" s="15" t="s">
        <v>33</v>
      </c>
      <c r="E34" s="99">
        <f>'4 - Terraplenagem'!O13</f>
        <v>0</v>
      </c>
      <c r="F34" s="96"/>
      <c r="G34" s="96">
        <f t="shared" si="5"/>
        <v>0</v>
      </c>
      <c r="H34" s="97">
        <f t="shared" si="6"/>
        <v>0</v>
      </c>
    </row>
    <row r="35" spans="1:11" s="44" customFormat="1" ht="30" x14ac:dyDescent="0.25">
      <c r="A35" s="34" t="s">
        <v>57</v>
      </c>
      <c r="B35" s="9" t="s">
        <v>88</v>
      </c>
      <c r="C35" s="6" t="s">
        <v>87</v>
      </c>
      <c r="D35" s="15" t="s">
        <v>33</v>
      </c>
      <c r="E35" s="99">
        <f>'4 - Terraplenagem'!O14</f>
        <v>0</v>
      </c>
      <c r="F35" s="96"/>
      <c r="G35" s="96">
        <f t="shared" si="5"/>
        <v>0</v>
      </c>
      <c r="H35" s="97">
        <f t="shared" si="6"/>
        <v>0</v>
      </c>
      <c r="I35"/>
      <c r="J35" t="s">
        <v>446</v>
      </c>
      <c r="K35"/>
    </row>
    <row r="36" spans="1:11" s="44" customFormat="1" ht="30" x14ac:dyDescent="0.25">
      <c r="A36" s="34" t="s">
        <v>97</v>
      </c>
      <c r="B36" s="9" t="s">
        <v>60</v>
      </c>
      <c r="C36" s="6" t="s">
        <v>22</v>
      </c>
      <c r="D36" s="15" t="s">
        <v>23</v>
      </c>
      <c r="E36" s="99">
        <f>'4 - Terraplenagem'!O15</f>
        <v>0</v>
      </c>
      <c r="F36" s="96"/>
      <c r="G36" s="96">
        <f t="shared" si="5"/>
        <v>0</v>
      </c>
      <c r="H36" s="97">
        <f t="shared" si="6"/>
        <v>0</v>
      </c>
    </row>
    <row r="37" spans="1:11" ht="15.75" x14ac:dyDescent="0.25">
      <c r="A37" s="34" t="s">
        <v>303</v>
      </c>
      <c r="B37" s="9">
        <v>79472</v>
      </c>
      <c r="C37" s="16" t="s">
        <v>89</v>
      </c>
      <c r="D37" s="15" t="s">
        <v>23</v>
      </c>
      <c r="E37" s="99">
        <f>'4 - Terraplenagem'!O16</f>
        <v>0</v>
      </c>
      <c r="F37" s="96"/>
      <c r="G37" s="96">
        <f t="shared" si="5"/>
        <v>0</v>
      </c>
      <c r="H37" s="97">
        <f t="shared" si="6"/>
        <v>0</v>
      </c>
      <c r="I37" s="44"/>
      <c r="J37" s="44"/>
      <c r="K37" s="44"/>
    </row>
    <row r="38" spans="1:11" ht="21" customHeight="1" x14ac:dyDescent="0.25">
      <c r="A38" s="12">
        <v>5</v>
      </c>
      <c r="B38" s="14"/>
      <c r="C38" s="435" t="s">
        <v>24</v>
      </c>
      <c r="D38" s="436"/>
      <c r="E38" s="436"/>
      <c r="F38" s="436"/>
      <c r="G38" s="436"/>
      <c r="H38" s="437"/>
    </row>
    <row r="39" spans="1:11" ht="15.75" x14ac:dyDescent="0.25">
      <c r="A39" s="45" t="s">
        <v>35</v>
      </c>
      <c r="B39" s="45">
        <v>72961</v>
      </c>
      <c r="C39" s="78" t="s">
        <v>99</v>
      </c>
      <c r="D39" s="46" t="s">
        <v>23</v>
      </c>
      <c r="E39" s="128">
        <f>'5 - Pavimentação'!I8</f>
        <v>0</v>
      </c>
      <c r="F39" s="125"/>
      <c r="G39" s="96">
        <f t="shared" ref="G39" si="7">F39*(1+$G$5)</f>
        <v>0</v>
      </c>
      <c r="H39" s="97">
        <f>G39*E39</f>
        <v>0</v>
      </c>
    </row>
    <row r="40" spans="1:11" ht="43.5" customHeight="1" x14ac:dyDescent="0.25">
      <c r="A40" s="45" t="s">
        <v>36</v>
      </c>
      <c r="B40" s="51">
        <v>96387</v>
      </c>
      <c r="C40" s="16" t="s">
        <v>98</v>
      </c>
      <c r="D40" s="15" t="s">
        <v>33</v>
      </c>
      <c r="E40" s="128">
        <f>'5 - Pavimentação'!I9+'5 - Pavimentação'!I10</f>
        <v>0</v>
      </c>
      <c r="F40" s="126"/>
      <c r="G40" s="96">
        <f t="shared" ref="G40:G47" si="8">F40*(1+$G$5)</f>
        <v>0</v>
      </c>
      <c r="H40" s="97">
        <f t="shared" ref="H40:H47" si="9">G40*E40</f>
        <v>0</v>
      </c>
    </row>
    <row r="41" spans="1:11" ht="36.75" customHeight="1" x14ac:dyDescent="0.25">
      <c r="A41" s="45" t="s">
        <v>37</v>
      </c>
      <c r="B41" s="51">
        <v>96401</v>
      </c>
      <c r="C41" s="11" t="s">
        <v>100</v>
      </c>
      <c r="D41" s="15" t="s">
        <v>23</v>
      </c>
      <c r="E41" s="128">
        <f>'5 - Pavimentação'!I11</f>
        <v>0</v>
      </c>
      <c r="F41" s="127"/>
      <c r="G41" s="96">
        <f t="shared" si="8"/>
        <v>0</v>
      </c>
      <c r="H41" s="97">
        <f t="shared" si="9"/>
        <v>0</v>
      </c>
    </row>
    <row r="42" spans="1:11" ht="30" x14ac:dyDescent="0.25">
      <c r="A42" s="45" t="s">
        <v>38</v>
      </c>
      <c r="B42" s="45">
        <v>97807</v>
      </c>
      <c r="C42" s="11" t="s">
        <v>563</v>
      </c>
      <c r="D42" s="15" t="s">
        <v>23</v>
      </c>
      <c r="E42" s="128">
        <f>'5 - Pavimentação'!I12</f>
        <v>0</v>
      </c>
      <c r="F42" s="127"/>
      <c r="G42" s="96">
        <f t="shared" si="8"/>
        <v>0</v>
      </c>
      <c r="H42" s="97">
        <f t="shared" si="9"/>
        <v>0</v>
      </c>
    </row>
    <row r="43" spans="1:11" ht="15.75" x14ac:dyDescent="0.25">
      <c r="A43" s="45" t="s">
        <v>39</v>
      </c>
      <c r="B43" s="69" t="s">
        <v>452</v>
      </c>
      <c r="C43" s="67" t="s">
        <v>219</v>
      </c>
      <c r="D43" s="46" t="s">
        <v>33</v>
      </c>
      <c r="E43" s="128">
        <f>'5 - Pavimentação'!I13</f>
        <v>0</v>
      </c>
      <c r="F43" s="127"/>
      <c r="G43" s="96">
        <f t="shared" si="8"/>
        <v>0</v>
      </c>
      <c r="H43" s="97">
        <f t="shared" si="9"/>
        <v>0</v>
      </c>
      <c r="I43" s="50"/>
      <c r="J43" s="50"/>
      <c r="K43" s="50"/>
    </row>
    <row r="44" spans="1:11" ht="15.75" x14ac:dyDescent="0.25">
      <c r="A44" s="45" t="s">
        <v>40</v>
      </c>
      <c r="B44" s="72" t="s">
        <v>450</v>
      </c>
      <c r="C44" s="73" t="s">
        <v>451</v>
      </c>
      <c r="D44" s="46" t="s">
        <v>23</v>
      </c>
      <c r="E44" s="128">
        <f>'5 - Pavimentação'!I14</f>
        <v>0</v>
      </c>
      <c r="F44" s="127"/>
      <c r="G44" s="96">
        <f t="shared" si="8"/>
        <v>0</v>
      </c>
      <c r="H44" s="97">
        <f t="shared" si="9"/>
        <v>0</v>
      </c>
    </row>
    <row r="45" spans="1:11" ht="15.75" x14ac:dyDescent="0.25">
      <c r="A45" s="45" t="s">
        <v>41</v>
      </c>
      <c r="B45" s="70" t="s">
        <v>64</v>
      </c>
      <c r="C45" s="71" t="s">
        <v>25</v>
      </c>
      <c r="D45" s="15" t="s">
        <v>26</v>
      </c>
      <c r="E45" s="128">
        <f>'5 - Pavimentação'!I15</f>
        <v>0</v>
      </c>
      <c r="F45" s="127"/>
      <c r="G45" s="96">
        <f t="shared" si="8"/>
        <v>0</v>
      </c>
      <c r="H45" s="97">
        <f t="shared" si="9"/>
        <v>0</v>
      </c>
    </row>
    <row r="46" spans="1:11" ht="15.75" x14ac:dyDescent="0.25">
      <c r="A46" s="45" t="s">
        <v>318</v>
      </c>
      <c r="B46" s="70" t="s">
        <v>65</v>
      </c>
      <c r="C46" s="71" t="s">
        <v>101</v>
      </c>
      <c r="D46" s="15" t="s">
        <v>26</v>
      </c>
      <c r="E46" s="128">
        <f>'5 - Pavimentação'!I16</f>
        <v>0</v>
      </c>
      <c r="F46" s="127"/>
      <c r="G46" s="96">
        <f t="shared" si="8"/>
        <v>0</v>
      </c>
      <c r="H46" s="97">
        <f t="shared" si="9"/>
        <v>0</v>
      </c>
    </row>
    <row r="47" spans="1:11" s="49" customFormat="1" ht="15.75" x14ac:dyDescent="0.25">
      <c r="A47" s="45" t="s">
        <v>319</v>
      </c>
      <c r="B47" s="70" t="s">
        <v>66</v>
      </c>
      <c r="C47" s="71" t="s">
        <v>102</v>
      </c>
      <c r="D47" s="15" t="s">
        <v>26</v>
      </c>
      <c r="E47" s="128">
        <f>'5 - Pavimentação'!I17</f>
        <v>0</v>
      </c>
      <c r="F47" s="127"/>
      <c r="G47" s="96">
        <f t="shared" si="8"/>
        <v>0</v>
      </c>
      <c r="H47" s="97">
        <f t="shared" si="9"/>
        <v>0</v>
      </c>
      <c r="I47"/>
      <c r="J47"/>
      <c r="K47"/>
    </row>
    <row r="48" spans="1:11" x14ac:dyDescent="0.25">
      <c r="A48" s="134">
        <v>6</v>
      </c>
      <c r="B48" s="135"/>
      <c r="C48" s="435" t="s">
        <v>34</v>
      </c>
      <c r="D48" s="436"/>
      <c r="E48" s="436"/>
      <c r="F48" s="436"/>
      <c r="G48" s="436"/>
      <c r="H48" s="437"/>
    </row>
    <row r="49" spans="1:11" s="50" customFormat="1" ht="30" x14ac:dyDescent="0.25">
      <c r="A49" s="131" t="s">
        <v>54</v>
      </c>
      <c r="B49" s="133">
        <v>95302</v>
      </c>
      <c r="C49" s="132" t="s">
        <v>104</v>
      </c>
      <c r="D49" s="133" t="s">
        <v>44</v>
      </c>
      <c r="E49" s="139">
        <f>'6 - Transporte'!E8</f>
        <v>0</v>
      </c>
      <c r="F49" s="139"/>
      <c r="G49" s="96">
        <f>F49*(1+$G$5)</f>
        <v>0</v>
      </c>
      <c r="H49" s="97">
        <f>G49*E49</f>
        <v>0</v>
      </c>
      <c r="I49"/>
      <c r="J49"/>
      <c r="K49"/>
    </row>
    <row r="50" spans="1:11" s="50" customFormat="1" ht="30" x14ac:dyDescent="0.25">
      <c r="A50" s="131" t="s">
        <v>67</v>
      </c>
      <c r="B50" s="9">
        <v>95290</v>
      </c>
      <c r="C50" s="7" t="s">
        <v>84</v>
      </c>
      <c r="D50" s="15" t="s">
        <v>62</v>
      </c>
      <c r="E50" s="139">
        <f>'6 - Transporte'!E9</f>
        <v>0</v>
      </c>
      <c r="F50" s="139"/>
      <c r="G50" s="96">
        <f>F50*(1+$G$5)</f>
        <v>0</v>
      </c>
      <c r="H50" s="97">
        <f>G50*E50</f>
        <v>0</v>
      </c>
    </row>
    <row r="51" spans="1:11" ht="30" x14ac:dyDescent="0.25">
      <c r="A51" s="131" t="s">
        <v>68</v>
      </c>
      <c r="B51" s="141">
        <v>95875</v>
      </c>
      <c r="C51" s="142" t="s">
        <v>566</v>
      </c>
      <c r="D51" s="141" t="s">
        <v>44</v>
      </c>
      <c r="E51" s="139">
        <f>'6 - Transporte'!E10</f>
        <v>0</v>
      </c>
      <c r="F51" s="137"/>
      <c r="G51" s="96">
        <f t="shared" ref="G51:G62" si="10">F51*(1+$G$5)</f>
        <v>0</v>
      </c>
      <c r="H51" s="97">
        <f t="shared" ref="H51:H62" si="11">G51*E51</f>
        <v>0</v>
      </c>
      <c r="I51" s="50"/>
      <c r="J51" s="50"/>
      <c r="K51" s="50"/>
    </row>
    <row r="52" spans="1:11" ht="30" x14ac:dyDescent="0.25">
      <c r="A52" s="131" t="s">
        <v>105</v>
      </c>
      <c r="B52" s="69">
        <v>93590</v>
      </c>
      <c r="C52" s="73" t="s">
        <v>447</v>
      </c>
      <c r="D52" s="69" t="s">
        <v>44</v>
      </c>
      <c r="E52" s="139">
        <f>'6 - Transporte'!E11</f>
        <v>0</v>
      </c>
      <c r="F52" s="137"/>
      <c r="G52" s="96">
        <f t="shared" si="10"/>
        <v>0</v>
      </c>
      <c r="H52" s="97">
        <f t="shared" si="11"/>
        <v>0</v>
      </c>
    </row>
    <row r="53" spans="1:11" s="50" customFormat="1" ht="30" x14ac:dyDescent="0.25">
      <c r="A53" s="131" t="s">
        <v>106</v>
      </c>
      <c r="B53" s="69">
        <v>93591</v>
      </c>
      <c r="C53" s="73" t="s">
        <v>717</v>
      </c>
      <c r="D53" s="69" t="s">
        <v>44</v>
      </c>
      <c r="E53" s="139">
        <f>'6 - Transporte'!E12</f>
        <v>0</v>
      </c>
      <c r="F53" s="137"/>
      <c r="G53" s="96"/>
      <c r="H53" s="97"/>
    </row>
    <row r="54" spans="1:11" s="50" customFormat="1" ht="30" x14ac:dyDescent="0.25">
      <c r="A54" s="131" t="s">
        <v>448</v>
      </c>
      <c r="B54" s="69">
        <v>93593</v>
      </c>
      <c r="C54" s="73" t="s">
        <v>718</v>
      </c>
      <c r="D54" s="69" t="s">
        <v>44</v>
      </c>
      <c r="E54" s="139">
        <f>'6 - Transporte'!E13</f>
        <v>0</v>
      </c>
      <c r="F54" s="137"/>
      <c r="G54" s="96"/>
      <c r="H54" s="97"/>
    </row>
    <row r="55" spans="1:11" ht="45" x14ac:dyDescent="0.25">
      <c r="A55" s="131" t="s">
        <v>449</v>
      </c>
      <c r="B55" s="51">
        <v>93176</v>
      </c>
      <c r="C55" s="3" t="s">
        <v>719</v>
      </c>
      <c r="D55" s="51" t="s">
        <v>45</v>
      </c>
      <c r="E55" s="136">
        <f>'6 - Transporte'!M14</f>
        <v>0</v>
      </c>
      <c r="F55" s="137"/>
      <c r="G55" s="96">
        <f t="shared" si="10"/>
        <v>0</v>
      </c>
      <c r="H55" s="97">
        <f t="shared" si="11"/>
        <v>0</v>
      </c>
    </row>
    <row r="56" spans="1:11" ht="45" x14ac:dyDescent="0.25">
      <c r="A56" s="131" t="s">
        <v>590</v>
      </c>
      <c r="B56" s="51">
        <v>93176</v>
      </c>
      <c r="C56" s="3" t="s">
        <v>720</v>
      </c>
      <c r="D56" s="51" t="s">
        <v>45</v>
      </c>
      <c r="E56" s="136">
        <f>'6 - Transporte'!M15</f>
        <v>0</v>
      </c>
      <c r="F56" s="137"/>
      <c r="G56" s="96">
        <f t="shared" si="10"/>
        <v>0</v>
      </c>
      <c r="H56" s="97">
        <f t="shared" si="11"/>
        <v>0</v>
      </c>
    </row>
    <row r="57" spans="1:11" s="50" customFormat="1" ht="45" x14ac:dyDescent="0.25">
      <c r="A57" s="131" t="s">
        <v>591</v>
      </c>
      <c r="B57" s="51">
        <v>93177</v>
      </c>
      <c r="C57" s="3" t="s">
        <v>722</v>
      </c>
      <c r="D57" s="51" t="s">
        <v>45</v>
      </c>
      <c r="E57" s="136">
        <f>'6 - Transporte'!M16</f>
        <v>0</v>
      </c>
      <c r="F57" s="137"/>
      <c r="G57" s="96">
        <f t="shared" si="10"/>
        <v>0</v>
      </c>
      <c r="H57" s="97">
        <f t="shared" si="11"/>
        <v>0</v>
      </c>
      <c r="I57"/>
      <c r="J57"/>
      <c r="K57"/>
    </row>
    <row r="58" spans="1:11" s="50" customFormat="1" ht="45" x14ac:dyDescent="0.25">
      <c r="A58" s="131" t="s">
        <v>592</v>
      </c>
      <c r="B58" s="51">
        <v>93177</v>
      </c>
      <c r="C58" s="3" t="s">
        <v>723</v>
      </c>
      <c r="D58" s="51" t="s">
        <v>45</v>
      </c>
      <c r="E58" s="136">
        <f>'6 - Transporte'!M17</f>
        <v>0</v>
      </c>
      <c r="F58" s="137"/>
      <c r="G58" s="96">
        <f t="shared" si="10"/>
        <v>0</v>
      </c>
      <c r="H58" s="97">
        <f t="shared" si="11"/>
        <v>0</v>
      </c>
    </row>
    <row r="59" spans="1:11" s="50" customFormat="1" ht="45" x14ac:dyDescent="0.25">
      <c r="A59" s="131" t="s">
        <v>594</v>
      </c>
      <c r="B59" s="51">
        <v>93178</v>
      </c>
      <c r="C59" s="3" t="s">
        <v>724</v>
      </c>
      <c r="D59" s="51" t="s">
        <v>45</v>
      </c>
      <c r="E59" s="136">
        <f>'6 - Transporte'!M18</f>
        <v>0</v>
      </c>
      <c r="F59" s="137"/>
      <c r="G59" s="96">
        <f t="shared" si="10"/>
        <v>0</v>
      </c>
      <c r="H59" s="97">
        <f t="shared" si="11"/>
        <v>0</v>
      </c>
    </row>
    <row r="60" spans="1:11" s="50" customFormat="1" ht="45" x14ac:dyDescent="0.25">
      <c r="A60" s="131" t="s">
        <v>595</v>
      </c>
      <c r="B60" s="51">
        <v>93178</v>
      </c>
      <c r="C60" s="3" t="s">
        <v>725</v>
      </c>
      <c r="D60" s="51" t="s">
        <v>45</v>
      </c>
      <c r="E60" s="136">
        <f>'6 - Transporte'!M19</f>
        <v>0</v>
      </c>
      <c r="F60" s="137"/>
      <c r="G60" s="96">
        <f t="shared" si="10"/>
        <v>0</v>
      </c>
      <c r="H60" s="97">
        <f t="shared" si="11"/>
        <v>0</v>
      </c>
    </row>
    <row r="61" spans="1:11" ht="45" x14ac:dyDescent="0.25">
      <c r="A61" s="131" t="s">
        <v>596</v>
      </c>
      <c r="B61" s="51">
        <v>93179</v>
      </c>
      <c r="C61" s="3" t="s">
        <v>726</v>
      </c>
      <c r="D61" s="51" t="s">
        <v>45</v>
      </c>
      <c r="E61" s="136">
        <f>'6 - Transporte'!M20</f>
        <v>0</v>
      </c>
      <c r="F61" s="137"/>
      <c r="G61" s="96">
        <f t="shared" si="10"/>
        <v>0</v>
      </c>
      <c r="H61" s="97">
        <f t="shared" si="11"/>
        <v>0</v>
      </c>
      <c r="I61" s="50"/>
      <c r="J61" s="50"/>
      <c r="K61" s="50"/>
    </row>
    <row r="62" spans="1:11" ht="45" x14ac:dyDescent="0.25">
      <c r="A62" s="131" t="s">
        <v>721</v>
      </c>
      <c r="B62" s="45">
        <v>93179</v>
      </c>
      <c r="C62" s="3" t="s">
        <v>727</v>
      </c>
      <c r="D62" s="51" t="s">
        <v>45</v>
      </c>
      <c r="E62" s="136">
        <f>'6 - Transporte'!M21</f>
        <v>0</v>
      </c>
      <c r="F62" s="137"/>
      <c r="G62" s="96">
        <f t="shared" si="10"/>
        <v>0</v>
      </c>
      <c r="H62" s="97">
        <f t="shared" si="11"/>
        <v>0</v>
      </c>
    </row>
    <row r="63" spans="1:11" ht="23.25" customHeight="1" x14ac:dyDescent="0.25">
      <c r="A63" s="12">
        <v>7</v>
      </c>
      <c r="B63" s="14"/>
      <c r="C63" s="435" t="s">
        <v>445</v>
      </c>
      <c r="D63" s="436"/>
      <c r="E63" s="436"/>
      <c r="F63" s="436"/>
      <c r="G63" s="436"/>
      <c r="H63" s="437"/>
    </row>
    <row r="64" spans="1:11" ht="15.75" x14ac:dyDescent="0.25">
      <c r="A64" s="74" t="s">
        <v>52</v>
      </c>
      <c r="B64" s="75">
        <v>93358</v>
      </c>
      <c r="C64" s="76" t="s">
        <v>122</v>
      </c>
      <c r="D64" s="77" t="s">
        <v>33</v>
      </c>
      <c r="E64" s="144">
        <f>'7 - Dren. Sup.- Guias e Sarjeta'!H8</f>
        <v>0</v>
      </c>
      <c r="F64" s="145"/>
      <c r="G64" s="96">
        <f>F64*(1+$G$5)</f>
        <v>0</v>
      </c>
      <c r="H64" s="97">
        <f>G64*E64</f>
        <v>0</v>
      </c>
    </row>
    <row r="65" spans="1:11" ht="45" x14ac:dyDescent="0.25">
      <c r="A65" s="34" t="s">
        <v>53</v>
      </c>
      <c r="B65" s="4">
        <v>94267</v>
      </c>
      <c r="C65" s="5" t="s">
        <v>107</v>
      </c>
      <c r="D65" s="15" t="s">
        <v>47</v>
      </c>
      <c r="E65" s="144">
        <f>'7 - Dren. Sup.- Guias e Sarjeta'!H9</f>
        <v>0</v>
      </c>
      <c r="F65" s="127"/>
      <c r="G65" s="96">
        <f t="shared" ref="G65:G80" si="12">F65*(1+$G$5)</f>
        <v>0</v>
      </c>
      <c r="H65" s="97">
        <f t="shared" ref="H65:H80" si="13">G65*E65</f>
        <v>0</v>
      </c>
    </row>
    <row r="66" spans="1:11" ht="45" x14ac:dyDescent="0.25">
      <c r="A66" s="34" t="s">
        <v>71</v>
      </c>
      <c r="B66" s="4">
        <v>94268</v>
      </c>
      <c r="C66" s="5" t="s">
        <v>108</v>
      </c>
      <c r="D66" s="15" t="s">
        <v>47</v>
      </c>
      <c r="E66" s="144">
        <f>'7 - Dren. Sup.- Guias e Sarjeta'!H10</f>
        <v>0</v>
      </c>
      <c r="F66" s="127"/>
      <c r="G66" s="96">
        <f t="shared" si="12"/>
        <v>0</v>
      </c>
      <c r="H66" s="97">
        <f t="shared" si="13"/>
        <v>0</v>
      </c>
    </row>
    <row r="67" spans="1:11" s="42" customFormat="1" ht="45" x14ac:dyDescent="0.25">
      <c r="A67" s="34" t="s">
        <v>130</v>
      </c>
      <c r="B67" s="4">
        <v>94269</v>
      </c>
      <c r="C67" s="5" t="s">
        <v>107</v>
      </c>
      <c r="D67" s="15" t="s">
        <v>47</v>
      </c>
      <c r="E67" s="144">
        <f>'7 - Dren. Sup.- Guias e Sarjeta'!H11</f>
        <v>0</v>
      </c>
      <c r="F67" s="127"/>
      <c r="G67" s="96">
        <f t="shared" si="12"/>
        <v>0</v>
      </c>
      <c r="H67" s="97">
        <f t="shared" si="13"/>
        <v>0</v>
      </c>
      <c r="I67"/>
      <c r="J67"/>
      <c r="K67"/>
    </row>
    <row r="68" spans="1:11" ht="45" x14ac:dyDescent="0.25">
      <c r="A68" s="34" t="s">
        <v>131</v>
      </c>
      <c r="B68" s="4">
        <v>94270</v>
      </c>
      <c r="C68" s="5" t="s">
        <v>109</v>
      </c>
      <c r="D68" s="15" t="s">
        <v>47</v>
      </c>
      <c r="E68" s="144">
        <f>'7 - Dren. Sup.- Guias e Sarjeta'!H12</f>
        <v>0</v>
      </c>
      <c r="F68" s="127"/>
      <c r="G68" s="96">
        <f t="shared" si="12"/>
        <v>0</v>
      </c>
      <c r="H68" s="97">
        <f t="shared" si="13"/>
        <v>0</v>
      </c>
      <c r="I68" s="42"/>
      <c r="J68" s="42"/>
      <c r="K68" s="42"/>
    </row>
    <row r="69" spans="1:11" ht="45" x14ac:dyDescent="0.25">
      <c r="A69" s="34" t="s">
        <v>132</v>
      </c>
      <c r="B69" s="4">
        <v>94271</v>
      </c>
      <c r="C69" s="5" t="s">
        <v>110</v>
      </c>
      <c r="D69" s="15" t="s">
        <v>47</v>
      </c>
      <c r="E69" s="144">
        <f>'7 - Dren. Sup.- Guias e Sarjeta'!H13</f>
        <v>0</v>
      </c>
      <c r="F69" s="127"/>
      <c r="G69" s="96">
        <f t="shared" si="12"/>
        <v>0</v>
      </c>
      <c r="H69" s="97">
        <f t="shared" si="13"/>
        <v>0</v>
      </c>
    </row>
    <row r="70" spans="1:11" ht="45" x14ac:dyDescent="0.25">
      <c r="A70" s="34" t="s">
        <v>133</v>
      </c>
      <c r="B70" s="4">
        <v>94272</v>
      </c>
      <c r="C70" s="5" t="s">
        <v>111</v>
      </c>
      <c r="D70" s="15" t="s">
        <v>47</v>
      </c>
      <c r="E70" s="144">
        <f>'7 - Dren. Sup.- Guias e Sarjeta'!H14</f>
        <v>0</v>
      </c>
      <c r="F70" s="127"/>
      <c r="G70" s="96">
        <f t="shared" si="12"/>
        <v>0</v>
      </c>
      <c r="H70" s="97">
        <f t="shared" si="13"/>
        <v>0</v>
      </c>
    </row>
    <row r="71" spans="1:11" ht="60" x14ac:dyDescent="0.25">
      <c r="A71" s="34" t="s">
        <v>134</v>
      </c>
      <c r="B71" s="4">
        <v>94273</v>
      </c>
      <c r="C71" s="5" t="s">
        <v>112</v>
      </c>
      <c r="D71" s="15" t="s">
        <v>47</v>
      </c>
      <c r="E71" s="144">
        <f>'7 - Dren. Sup.- Guias e Sarjeta'!H15</f>
        <v>0</v>
      </c>
      <c r="F71" s="127"/>
      <c r="G71" s="96">
        <f t="shared" si="12"/>
        <v>0</v>
      </c>
      <c r="H71" s="97">
        <f t="shared" si="13"/>
        <v>0</v>
      </c>
    </row>
    <row r="72" spans="1:11" ht="60" x14ac:dyDescent="0.25">
      <c r="A72" s="34" t="s">
        <v>320</v>
      </c>
      <c r="B72" s="4">
        <v>94274</v>
      </c>
      <c r="C72" s="5" t="s">
        <v>113</v>
      </c>
      <c r="D72" s="15" t="s">
        <v>47</v>
      </c>
      <c r="E72" s="144">
        <f>'7 - Dren. Sup.- Guias e Sarjeta'!H16</f>
        <v>0</v>
      </c>
      <c r="F72" s="127"/>
      <c r="G72" s="96">
        <f t="shared" si="12"/>
        <v>0</v>
      </c>
      <c r="H72" s="97">
        <f t="shared" si="13"/>
        <v>0</v>
      </c>
    </row>
    <row r="73" spans="1:11" ht="30" x14ac:dyDescent="0.25">
      <c r="A73" s="34" t="s">
        <v>321</v>
      </c>
      <c r="B73" s="4">
        <v>94281</v>
      </c>
      <c r="C73" s="5" t="s">
        <v>114</v>
      </c>
      <c r="D73" s="15" t="s">
        <v>47</v>
      </c>
      <c r="E73" s="144">
        <f>'7 - Dren. Sup.- Guias e Sarjeta'!H17</f>
        <v>0</v>
      </c>
      <c r="F73" s="127"/>
      <c r="G73" s="96">
        <f t="shared" si="12"/>
        <v>0</v>
      </c>
      <c r="H73" s="97">
        <f t="shared" si="13"/>
        <v>0</v>
      </c>
    </row>
    <row r="74" spans="1:11" ht="30" x14ac:dyDescent="0.25">
      <c r="A74" s="34" t="s">
        <v>322</v>
      </c>
      <c r="B74" s="4">
        <v>94282</v>
      </c>
      <c r="C74" s="5" t="s">
        <v>115</v>
      </c>
      <c r="D74" s="15" t="s">
        <v>47</v>
      </c>
      <c r="E74" s="144">
        <f>'7 - Dren. Sup.- Guias e Sarjeta'!H18</f>
        <v>0</v>
      </c>
      <c r="F74" s="127"/>
      <c r="G74" s="96">
        <f t="shared" si="12"/>
        <v>0</v>
      </c>
      <c r="H74" s="97">
        <f t="shared" si="13"/>
        <v>0</v>
      </c>
    </row>
    <row r="75" spans="1:11" s="48" customFormat="1" ht="30" x14ac:dyDescent="0.25">
      <c r="A75" s="34" t="s">
        <v>323</v>
      </c>
      <c r="B75" s="4">
        <v>94283</v>
      </c>
      <c r="C75" s="5" t="s">
        <v>116</v>
      </c>
      <c r="D75" s="15" t="s">
        <v>47</v>
      </c>
      <c r="E75" s="144">
        <f>'7 - Dren. Sup.- Guias e Sarjeta'!H19</f>
        <v>0</v>
      </c>
      <c r="F75" s="127"/>
      <c r="G75" s="96">
        <f t="shared" si="12"/>
        <v>0</v>
      </c>
      <c r="H75" s="97">
        <f t="shared" si="13"/>
        <v>0</v>
      </c>
      <c r="I75"/>
      <c r="J75"/>
      <c r="K75"/>
    </row>
    <row r="76" spans="1:11" s="47" customFormat="1" ht="30" x14ac:dyDescent="0.25">
      <c r="A76" s="34" t="s">
        <v>324</v>
      </c>
      <c r="B76" s="4">
        <v>94284</v>
      </c>
      <c r="C76" s="5" t="s">
        <v>117</v>
      </c>
      <c r="D76" s="15" t="s">
        <v>47</v>
      </c>
      <c r="E76" s="144">
        <f>'7 - Dren. Sup.- Guias e Sarjeta'!H20</f>
        <v>0</v>
      </c>
      <c r="F76" s="127"/>
      <c r="G76" s="96">
        <f t="shared" si="12"/>
        <v>0</v>
      </c>
      <c r="H76" s="97">
        <f t="shared" si="13"/>
        <v>0</v>
      </c>
      <c r="I76" s="48"/>
      <c r="J76" s="48"/>
      <c r="K76" s="48"/>
    </row>
    <row r="77" spans="1:11" ht="30" x14ac:dyDescent="0.25">
      <c r="A77" s="34" t="s">
        <v>135</v>
      </c>
      <c r="B77" s="4">
        <v>94287</v>
      </c>
      <c r="C77" s="5" t="s">
        <v>118</v>
      </c>
      <c r="D77" s="15" t="s">
        <v>47</v>
      </c>
      <c r="E77" s="144">
        <f>'7 - Dren. Sup.- Guias e Sarjeta'!H21</f>
        <v>0</v>
      </c>
      <c r="F77" s="127"/>
      <c r="G77" s="96">
        <f t="shared" si="12"/>
        <v>0</v>
      </c>
      <c r="H77" s="97">
        <f t="shared" si="13"/>
        <v>0</v>
      </c>
      <c r="I77" s="47"/>
      <c r="J77" s="47"/>
      <c r="K77" s="47"/>
    </row>
    <row r="78" spans="1:11" ht="30" x14ac:dyDescent="0.25">
      <c r="A78" s="34" t="s">
        <v>153</v>
      </c>
      <c r="B78" s="4">
        <v>94288</v>
      </c>
      <c r="C78" s="5" t="s">
        <v>119</v>
      </c>
      <c r="D78" s="15" t="s">
        <v>47</v>
      </c>
      <c r="E78" s="144">
        <f>'7 - Dren. Sup.- Guias e Sarjeta'!H22</f>
        <v>0</v>
      </c>
      <c r="F78" s="127"/>
      <c r="G78" s="96">
        <f t="shared" si="12"/>
        <v>0</v>
      </c>
      <c r="H78" s="97">
        <f t="shared" si="13"/>
        <v>0</v>
      </c>
    </row>
    <row r="79" spans="1:11" ht="30" x14ac:dyDescent="0.25">
      <c r="A79" s="34" t="s">
        <v>154</v>
      </c>
      <c r="B79" s="4">
        <v>94289</v>
      </c>
      <c r="C79" s="5" t="s">
        <v>120</v>
      </c>
      <c r="D79" s="15" t="s">
        <v>47</v>
      </c>
      <c r="E79" s="144">
        <f>'7 - Dren. Sup.- Guias e Sarjeta'!H23</f>
        <v>0</v>
      </c>
      <c r="F79" s="127"/>
      <c r="G79" s="96">
        <f t="shared" si="12"/>
        <v>0</v>
      </c>
      <c r="H79" s="97">
        <f t="shared" si="13"/>
        <v>0</v>
      </c>
    </row>
    <row r="80" spans="1:11" ht="30" x14ac:dyDescent="0.25">
      <c r="A80" s="34" t="s">
        <v>155</v>
      </c>
      <c r="B80" s="4">
        <v>94290</v>
      </c>
      <c r="C80" s="5" t="s">
        <v>121</v>
      </c>
      <c r="D80" s="15" t="s">
        <v>47</v>
      </c>
      <c r="E80" s="144">
        <f>'7 - Dren. Sup.- Guias e Sarjeta'!H24</f>
        <v>0</v>
      </c>
      <c r="F80" s="127"/>
      <c r="G80" s="96">
        <f t="shared" si="12"/>
        <v>0</v>
      </c>
      <c r="H80" s="97">
        <f t="shared" si="13"/>
        <v>0</v>
      </c>
    </row>
    <row r="81" spans="1:11" s="42" customFormat="1" x14ac:dyDescent="0.25">
      <c r="A81" s="12">
        <v>8</v>
      </c>
      <c r="B81" s="14"/>
      <c r="C81" s="435" t="s">
        <v>598</v>
      </c>
      <c r="D81" s="436"/>
      <c r="E81" s="436"/>
      <c r="F81" s="436"/>
      <c r="G81" s="436"/>
      <c r="H81" s="437"/>
      <c r="I81"/>
      <c r="J81"/>
      <c r="K81"/>
    </row>
    <row r="82" spans="1:11" s="42" customFormat="1" x14ac:dyDescent="0.25">
      <c r="A82" s="23" t="s">
        <v>50</v>
      </c>
      <c r="B82" s="24"/>
      <c r="C82" s="450" t="s">
        <v>184</v>
      </c>
      <c r="D82" s="451"/>
      <c r="E82" s="451"/>
      <c r="F82" s="451"/>
      <c r="G82" s="451"/>
      <c r="H82" s="452"/>
    </row>
    <row r="83" spans="1:11" ht="60" x14ac:dyDescent="0.25">
      <c r="A83" s="18" t="s">
        <v>325</v>
      </c>
      <c r="B83" s="18">
        <v>90099</v>
      </c>
      <c r="C83" s="21" t="s">
        <v>145</v>
      </c>
      <c r="D83" s="15" t="s">
        <v>33</v>
      </c>
      <c r="E83" s="128">
        <f>'8 - Dren. Sup. - Poços e Bocas'!I9</f>
        <v>0</v>
      </c>
      <c r="F83" s="160"/>
      <c r="G83" s="96">
        <f>F83*(1+$G$5)</f>
        <v>0</v>
      </c>
      <c r="H83" s="97">
        <f>G83*E83</f>
        <v>0</v>
      </c>
      <c r="I83" s="42"/>
      <c r="J83" s="42"/>
      <c r="K83" s="42"/>
    </row>
    <row r="84" spans="1:11" ht="60" x14ac:dyDescent="0.25">
      <c r="A84" s="18" t="s">
        <v>326</v>
      </c>
      <c r="B84" s="18">
        <v>90100</v>
      </c>
      <c r="C84" s="20" t="s">
        <v>146</v>
      </c>
      <c r="D84" s="15" t="s">
        <v>33</v>
      </c>
      <c r="E84" s="128">
        <f>'8 - Dren. Sup. - Poços e Bocas'!I10</f>
        <v>0</v>
      </c>
      <c r="F84" s="103"/>
      <c r="G84" s="96">
        <f t="shared" ref="G84:G90" si="14">F84*(1+$G$5)</f>
        <v>0</v>
      </c>
      <c r="H84" s="97">
        <f t="shared" ref="H84:H90" si="15">G84*E84</f>
        <v>0</v>
      </c>
    </row>
    <row r="85" spans="1:11" ht="75" x14ac:dyDescent="0.25">
      <c r="A85" s="18" t="s">
        <v>327</v>
      </c>
      <c r="B85" s="18">
        <v>90101</v>
      </c>
      <c r="C85" s="20" t="s">
        <v>147</v>
      </c>
      <c r="D85" s="15" t="s">
        <v>33</v>
      </c>
      <c r="E85" s="128">
        <f>'8 - Dren. Sup. - Poços e Bocas'!I11</f>
        <v>0</v>
      </c>
      <c r="F85" s="103"/>
      <c r="G85" s="96">
        <f t="shared" si="14"/>
        <v>0</v>
      </c>
      <c r="H85" s="97">
        <f t="shared" si="15"/>
        <v>0</v>
      </c>
    </row>
    <row r="86" spans="1:11" ht="75" x14ac:dyDescent="0.25">
      <c r="A86" s="18" t="s">
        <v>328</v>
      </c>
      <c r="B86" s="18">
        <v>90102</v>
      </c>
      <c r="C86" s="19" t="s">
        <v>148</v>
      </c>
      <c r="D86" s="15" t="s">
        <v>33</v>
      </c>
      <c r="E86" s="128">
        <f>'8 - Dren. Sup. - Poços e Bocas'!I12</f>
        <v>0</v>
      </c>
      <c r="F86" s="103"/>
      <c r="G86" s="96">
        <f t="shared" si="14"/>
        <v>0</v>
      </c>
      <c r="H86" s="97">
        <f t="shared" si="15"/>
        <v>0</v>
      </c>
    </row>
    <row r="87" spans="1:11" ht="75" x14ac:dyDescent="0.25">
      <c r="A87" s="18" t="s">
        <v>329</v>
      </c>
      <c r="B87" s="18">
        <v>90105</v>
      </c>
      <c r="C87" s="19" t="s">
        <v>149</v>
      </c>
      <c r="D87" s="15" t="s">
        <v>33</v>
      </c>
      <c r="E87" s="128">
        <f>'8 - Dren. Sup. - Poços e Bocas'!I13</f>
        <v>0</v>
      </c>
      <c r="F87" s="103"/>
      <c r="G87" s="96">
        <f t="shared" si="14"/>
        <v>0</v>
      </c>
      <c r="H87" s="97">
        <f t="shared" si="15"/>
        <v>0</v>
      </c>
    </row>
    <row r="88" spans="1:11" ht="60" x14ac:dyDescent="0.25">
      <c r="A88" s="18" t="s">
        <v>330</v>
      </c>
      <c r="B88" s="18">
        <v>90106</v>
      </c>
      <c r="C88" s="20" t="s">
        <v>150</v>
      </c>
      <c r="D88" s="15" t="s">
        <v>33</v>
      </c>
      <c r="E88" s="128">
        <f>'8 - Dren. Sup. - Poços e Bocas'!I14</f>
        <v>0</v>
      </c>
      <c r="F88" s="103"/>
      <c r="G88" s="96">
        <f t="shared" si="14"/>
        <v>0</v>
      </c>
      <c r="H88" s="97">
        <f t="shared" si="15"/>
        <v>0</v>
      </c>
    </row>
    <row r="89" spans="1:11" ht="75" x14ac:dyDescent="0.25">
      <c r="A89" s="18" t="s">
        <v>331</v>
      </c>
      <c r="B89" s="18">
        <v>90107</v>
      </c>
      <c r="C89" s="20" t="s">
        <v>151</v>
      </c>
      <c r="D89" s="15" t="s">
        <v>33</v>
      </c>
      <c r="E89" s="128">
        <f>'8 - Dren. Sup. - Poços e Bocas'!I15</f>
        <v>0</v>
      </c>
      <c r="F89" s="103"/>
      <c r="G89" s="96">
        <f t="shared" si="14"/>
        <v>0</v>
      </c>
      <c r="H89" s="97">
        <f t="shared" si="15"/>
        <v>0</v>
      </c>
    </row>
    <row r="90" spans="1:11" ht="75" x14ac:dyDescent="0.25">
      <c r="A90" s="18" t="s">
        <v>332</v>
      </c>
      <c r="B90" s="18">
        <v>90108</v>
      </c>
      <c r="C90" s="19" t="s">
        <v>152</v>
      </c>
      <c r="D90" s="15" t="s">
        <v>33</v>
      </c>
      <c r="E90" s="128">
        <f>'8 - Dren. Sup. - Poços e Bocas'!I16</f>
        <v>0</v>
      </c>
      <c r="F90" s="103"/>
      <c r="G90" s="96">
        <f t="shared" si="14"/>
        <v>0</v>
      </c>
      <c r="H90" s="97">
        <f t="shared" si="15"/>
        <v>0</v>
      </c>
    </row>
    <row r="91" spans="1:11" x14ac:dyDescent="0.25">
      <c r="A91" s="23" t="s">
        <v>51</v>
      </c>
      <c r="B91" s="24"/>
      <c r="C91" s="450" t="s">
        <v>185</v>
      </c>
      <c r="D91" s="451"/>
      <c r="E91" s="451"/>
      <c r="F91" s="451"/>
      <c r="G91" s="451"/>
      <c r="H91" s="452"/>
    </row>
    <row r="92" spans="1:11" ht="45" x14ac:dyDescent="0.25">
      <c r="A92" s="18" t="s">
        <v>333</v>
      </c>
      <c r="B92" s="18">
        <v>94037</v>
      </c>
      <c r="C92" s="19" t="s">
        <v>176</v>
      </c>
      <c r="D92" s="15" t="s">
        <v>23</v>
      </c>
      <c r="E92" s="140">
        <f>'8 - Dren. Sup. - Poços e Bocas'!I18</f>
        <v>0</v>
      </c>
      <c r="F92" s="103"/>
      <c r="G92" s="96">
        <f>F92*(1+$G$5)</f>
        <v>0</v>
      </c>
      <c r="H92" s="97">
        <f>G92*E92</f>
        <v>0</v>
      </c>
    </row>
    <row r="93" spans="1:11" ht="45" x14ac:dyDescent="0.25">
      <c r="A93" s="18" t="s">
        <v>334</v>
      </c>
      <c r="B93" s="18">
        <v>94038</v>
      </c>
      <c r="C93" s="19" t="s">
        <v>177</v>
      </c>
      <c r="D93" s="15" t="s">
        <v>23</v>
      </c>
      <c r="E93" s="140">
        <f>'8 - Dren. Sup. - Poços e Bocas'!I19</f>
        <v>0</v>
      </c>
      <c r="F93" s="103"/>
      <c r="G93" s="96">
        <f t="shared" ref="G93:G107" si="16">F93*(1+$G$5)</f>
        <v>0</v>
      </c>
      <c r="H93" s="97">
        <f t="shared" ref="H93:H107" si="17">G93*E93</f>
        <v>0</v>
      </c>
    </row>
    <row r="94" spans="1:11" ht="45" x14ac:dyDescent="0.25">
      <c r="A94" s="18" t="s">
        <v>335</v>
      </c>
      <c r="B94" s="18">
        <v>94039</v>
      </c>
      <c r="C94" s="19" t="s">
        <v>178</v>
      </c>
      <c r="D94" s="15" t="s">
        <v>23</v>
      </c>
      <c r="E94" s="140">
        <f>'8 - Dren. Sup. - Poços e Bocas'!I20</f>
        <v>0</v>
      </c>
      <c r="F94" s="103"/>
      <c r="G94" s="96">
        <f t="shared" si="16"/>
        <v>0</v>
      </c>
      <c r="H94" s="97">
        <f t="shared" si="17"/>
        <v>0</v>
      </c>
    </row>
    <row r="95" spans="1:11" ht="45" x14ac:dyDescent="0.25">
      <c r="A95" s="18" t="s">
        <v>336</v>
      </c>
      <c r="B95" s="18">
        <v>94040</v>
      </c>
      <c r="C95" s="19" t="s">
        <v>180</v>
      </c>
      <c r="D95" s="15" t="s">
        <v>23</v>
      </c>
      <c r="E95" s="140">
        <f>'8 - Dren. Sup. - Poços e Bocas'!I21</f>
        <v>0</v>
      </c>
      <c r="F95" s="103"/>
      <c r="G95" s="96">
        <f t="shared" si="16"/>
        <v>0</v>
      </c>
      <c r="H95" s="97">
        <f t="shared" si="17"/>
        <v>0</v>
      </c>
    </row>
    <row r="96" spans="1:11" ht="45" x14ac:dyDescent="0.25">
      <c r="A96" s="18" t="s">
        <v>337</v>
      </c>
      <c r="B96" s="18">
        <v>94043</v>
      </c>
      <c r="C96" s="19" t="s">
        <v>179</v>
      </c>
      <c r="D96" s="15" t="s">
        <v>23</v>
      </c>
      <c r="E96" s="140">
        <f>'8 - Dren. Sup. - Poços e Bocas'!I22</f>
        <v>0</v>
      </c>
      <c r="F96" s="103"/>
      <c r="G96" s="96">
        <f t="shared" si="16"/>
        <v>0</v>
      </c>
      <c r="H96" s="97">
        <f t="shared" si="17"/>
        <v>0</v>
      </c>
    </row>
    <row r="97" spans="1:8" ht="45" x14ac:dyDescent="0.25">
      <c r="A97" s="18" t="s">
        <v>338</v>
      </c>
      <c r="B97" s="18">
        <v>94044</v>
      </c>
      <c r="C97" s="19" t="s">
        <v>183</v>
      </c>
      <c r="D97" s="15" t="s">
        <v>23</v>
      </c>
      <c r="E97" s="140">
        <f>'8 - Dren. Sup. - Poços e Bocas'!I23</f>
        <v>0</v>
      </c>
      <c r="F97" s="103"/>
      <c r="G97" s="96">
        <f t="shared" si="16"/>
        <v>0</v>
      </c>
      <c r="H97" s="97">
        <f t="shared" si="17"/>
        <v>0</v>
      </c>
    </row>
    <row r="98" spans="1:8" ht="45" x14ac:dyDescent="0.25">
      <c r="A98" s="18" t="s">
        <v>339</v>
      </c>
      <c r="B98" s="18">
        <v>94045</v>
      </c>
      <c r="C98" s="19" t="s">
        <v>181</v>
      </c>
      <c r="D98" s="15" t="s">
        <v>23</v>
      </c>
      <c r="E98" s="140">
        <f>'8 - Dren. Sup. - Poços e Bocas'!I24</f>
        <v>0</v>
      </c>
      <c r="F98" s="103"/>
      <c r="G98" s="96">
        <f t="shared" si="16"/>
        <v>0</v>
      </c>
      <c r="H98" s="97">
        <f t="shared" si="17"/>
        <v>0</v>
      </c>
    </row>
    <row r="99" spans="1:8" ht="45" x14ac:dyDescent="0.25">
      <c r="A99" s="18" t="s">
        <v>340</v>
      </c>
      <c r="B99" s="18">
        <v>94046</v>
      </c>
      <c r="C99" s="19" t="s">
        <v>182</v>
      </c>
      <c r="D99" s="15" t="s">
        <v>23</v>
      </c>
      <c r="E99" s="140">
        <f>'8 - Dren. Sup. - Poços e Bocas'!I25</f>
        <v>0</v>
      </c>
      <c r="F99" s="103"/>
      <c r="G99" s="96">
        <f t="shared" si="16"/>
        <v>0</v>
      </c>
      <c r="H99" s="97">
        <f t="shared" si="17"/>
        <v>0</v>
      </c>
    </row>
    <row r="100" spans="1:8" ht="45" x14ac:dyDescent="0.25">
      <c r="A100" s="18" t="s">
        <v>341</v>
      </c>
      <c r="B100" s="18">
        <v>94049</v>
      </c>
      <c r="C100" s="26" t="s">
        <v>224</v>
      </c>
      <c r="D100" s="15" t="s">
        <v>23</v>
      </c>
      <c r="E100" s="140">
        <f>'8 - Dren. Sup. - Poços e Bocas'!I26</f>
        <v>0</v>
      </c>
      <c r="F100" s="103"/>
      <c r="G100" s="96">
        <f t="shared" si="16"/>
        <v>0</v>
      </c>
      <c r="H100" s="97">
        <f t="shared" si="17"/>
        <v>0</v>
      </c>
    </row>
    <row r="101" spans="1:8" ht="45" x14ac:dyDescent="0.25">
      <c r="A101" s="18" t="s">
        <v>342</v>
      </c>
      <c r="B101" s="18">
        <v>94050</v>
      </c>
      <c r="C101" s="19" t="s">
        <v>225</v>
      </c>
      <c r="D101" s="15" t="s">
        <v>23</v>
      </c>
      <c r="E101" s="140">
        <f>'8 - Dren. Sup. - Poços e Bocas'!I27</f>
        <v>0</v>
      </c>
      <c r="F101" s="103"/>
      <c r="G101" s="96">
        <f t="shared" si="16"/>
        <v>0</v>
      </c>
      <c r="H101" s="97">
        <f t="shared" si="17"/>
        <v>0</v>
      </c>
    </row>
    <row r="102" spans="1:8" ht="45" x14ac:dyDescent="0.25">
      <c r="A102" s="18" t="s">
        <v>343</v>
      </c>
      <c r="B102" s="18">
        <v>94051</v>
      </c>
      <c r="C102" s="19" t="s">
        <v>226</v>
      </c>
      <c r="D102" s="15" t="s">
        <v>23</v>
      </c>
      <c r="E102" s="140">
        <f>'8 - Dren. Sup. - Poços e Bocas'!I28</f>
        <v>0</v>
      </c>
      <c r="F102" s="103"/>
      <c r="G102" s="96">
        <f t="shared" si="16"/>
        <v>0</v>
      </c>
      <c r="H102" s="97">
        <f t="shared" si="17"/>
        <v>0</v>
      </c>
    </row>
    <row r="103" spans="1:8" ht="45" x14ac:dyDescent="0.25">
      <c r="A103" s="18" t="s">
        <v>344</v>
      </c>
      <c r="B103" s="18">
        <v>94052</v>
      </c>
      <c r="C103" s="19" t="s">
        <v>227</v>
      </c>
      <c r="D103" s="15" t="s">
        <v>23</v>
      </c>
      <c r="E103" s="140">
        <f>'8 - Dren. Sup. - Poços e Bocas'!I29</f>
        <v>0</v>
      </c>
      <c r="F103" s="103"/>
      <c r="G103" s="96">
        <f t="shared" si="16"/>
        <v>0</v>
      </c>
      <c r="H103" s="97">
        <f t="shared" si="17"/>
        <v>0</v>
      </c>
    </row>
    <row r="104" spans="1:8" ht="45" x14ac:dyDescent="0.25">
      <c r="A104" s="18" t="s">
        <v>345</v>
      </c>
      <c r="B104" s="18">
        <v>94055</v>
      </c>
      <c r="C104" s="19" t="s">
        <v>228</v>
      </c>
      <c r="D104" s="15" t="s">
        <v>23</v>
      </c>
      <c r="E104" s="140">
        <f>'8 - Dren. Sup. - Poços e Bocas'!I30</f>
        <v>0</v>
      </c>
      <c r="F104" s="103"/>
      <c r="G104" s="96">
        <f t="shared" si="16"/>
        <v>0</v>
      </c>
      <c r="H104" s="97">
        <f t="shared" si="17"/>
        <v>0</v>
      </c>
    </row>
    <row r="105" spans="1:8" ht="45" x14ac:dyDescent="0.25">
      <c r="A105" s="18" t="s">
        <v>346</v>
      </c>
      <c r="B105" s="18">
        <v>94056</v>
      </c>
      <c r="C105" s="19" t="s">
        <v>229</v>
      </c>
      <c r="D105" s="15" t="s">
        <v>23</v>
      </c>
      <c r="E105" s="140">
        <f>'8 - Dren. Sup. - Poços e Bocas'!I31</f>
        <v>0</v>
      </c>
      <c r="F105" s="103"/>
      <c r="G105" s="96">
        <f t="shared" si="16"/>
        <v>0</v>
      </c>
      <c r="H105" s="97">
        <f t="shared" si="17"/>
        <v>0</v>
      </c>
    </row>
    <row r="106" spans="1:8" ht="45" x14ac:dyDescent="0.25">
      <c r="A106" s="18" t="s">
        <v>347</v>
      </c>
      <c r="B106" s="18">
        <v>94057</v>
      </c>
      <c r="C106" s="19" t="s">
        <v>230</v>
      </c>
      <c r="D106" s="15" t="s">
        <v>23</v>
      </c>
      <c r="E106" s="140">
        <f>'8 - Dren. Sup. - Poços e Bocas'!I32</f>
        <v>0</v>
      </c>
      <c r="F106" s="103"/>
      <c r="G106" s="96">
        <f t="shared" si="16"/>
        <v>0</v>
      </c>
      <c r="H106" s="97">
        <f t="shared" si="17"/>
        <v>0</v>
      </c>
    </row>
    <row r="107" spans="1:8" ht="45" x14ac:dyDescent="0.25">
      <c r="A107" s="18" t="s">
        <v>348</v>
      </c>
      <c r="B107" s="18">
        <v>94058</v>
      </c>
      <c r="C107" s="21" t="s">
        <v>231</v>
      </c>
      <c r="D107" s="15" t="s">
        <v>23</v>
      </c>
      <c r="E107" s="140">
        <f>'8 - Dren. Sup. - Poços e Bocas'!I33</f>
        <v>0</v>
      </c>
      <c r="F107" s="103"/>
      <c r="G107" s="96">
        <f t="shared" si="16"/>
        <v>0</v>
      </c>
      <c r="H107" s="97">
        <f t="shared" si="17"/>
        <v>0</v>
      </c>
    </row>
    <row r="108" spans="1:8" ht="15.75" x14ac:dyDescent="0.25">
      <c r="A108" s="81" t="s">
        <v>136</v>
      </c>
      <c r="B108" s="82"/>
      <c r="C108" s="447" t="s">
        <v>187</v>
      </c>
      <c r="D108" s="448"/>
      <c r="E108" s="448"/>
      <c r="F108" s="448"/>
      <c r="G108" s="448"/>
      <c r="H108" s="449"/>
    </row>
    <row r="109" spans="1:8" ht="30" x14ac:dyDescent="0.25">
      <c r="A109" s="18" t="s">
        <v>349</v>
      </c>
      <c r="B109" s="18">
        <v>94097</v>
      </c>
      <c r="C109" s="19" t="s">
        <v>156</v>
      </c>
      <c r="D109" s="22" t="s">
        <v>23</v>
      </c>
      <c r="E109" s="138">
        <f>'8 - Dren. Sup. - Poços e Bocas'!I35</f>
        <v>0</v>
      </c>
      <c r="F109" s="104"/>
      <c r="G109" s="96">
        <f t="shared" ref="G109:G112" si="18">F109*(1+$G$5)</f>
        <v>0</v>
      </c>
      <c r="H109" s="97">
        <f t="shared" ref="H109" si="19">G109*E109</f>
        <v>0</v>
      </c>
    </row>
    <row r="110" spans="1:8" ht="30" x14ac:dyDescent="0.25">
      <c r="A110" s="18" t="s">
        <v>350</v>
      </c>
      <c r="B110" s="18">
        <v>94098</v>
      </c>
      <c r="C110" s="19" t="s">
        <v>157</v>
      </c>
      <c r="D110" s="22" t="s">
        <v>23</v>
      </c>
      <c r="E110" s="138">
        <f>'8 - Dren. Sup. - Poços e Bocas'!I36</f>
        <v>0</v>
      </c>
      <c r="F110" s="104"/>
      <c r="G110" s="96">
        <f t="shared" si="18"/>
        <v>0</v>
      </c>
      <c r="H110" s="97">
        <f t="shared" ref="H110:H112" si="20">G110*E110</f>
        <v>0</v>
      </c>
    </row>
    <row r="111" spans="1:8" ht="45" x14ac:dyDescent="0.25">
      <c r="A111" s="18" t="s">
        <v>351</v>
      </c>
      <c r="B111" s="18">
        <v>94099</v>
      </c>
      <c r="C111" s="19" t="s">
        <v>158</v>
      </c>
      <c r="D111" s="22" t="s">
        <v>23</v>
      </c>
      <c r="E111" s="138">
        <f>'8 - Dren. Sup. - Poços e Bocas'!I37</f>
        <v>0</v>
      </c>
      <c r="F111" s="104"/>
      <c r="G111" s="96">
        <f t="shared" si="18"/>
        <v>0</v>
      </c>
      <c r="H111" s="97">
        <f t="shared" si="20"/>
        <v>0</v>
      </c>
    </row>
    <row r="112" spans="1:8" ht="45" x14ac:dyDescent="0.25">
      <c r="A112" s="18" t="s">
        <v>352</v>
      </c>
      <c r="B112" s="18">
        <v>94100</v>
      </c>
      <c r="C112" s="20" t="s">
        <v>159</v>
      </c>
      <c r="D112" s="22" t="s">
        <v>23</v>
      </c>
      <c r="E112" s="138">
        <f>'8 - Dren. Sup. - Poços e Bocas'!I38</f>
        <v>0</v>
      </c>
      <c r="F112" s="104"/>
      <c r="G112" s="96">
        <f t="shared" si="18"/>
        <v>0</v>
      </c>
      <c r="H112" s="97">
        <f t="shared" si="20"/>
        <v>0</v>
      </c>
    </row>
    <row r="113" spans="1:8" ht="15.75" x14ac:dyDescent="0.25">
      <c r="A113" s="81" t="s">
        <v>293</v>
      </c>
      <c r="B113" s="82"/>
      <c r="C113" s="447" t="s">
        <v>186</v>
      </c>
      <c r="D113" s="448"/>
      <c r="E113" s="448"/>
      <c r="F113" s="448"/>
      <c r="G113" s="448"/>
      <c r="H113" s="449"/>
    </row>
    <row r="114" spans="1:8" ht="45" x14ac:dyDescent="0.25">
      <c r="A114" s="18" t="s">
        <v>353</v>
      </c>
      <c r="B114" s="18">
        <v>94102</v>
      </c>
      <c r="C114" s="19" t="s">
        <v>165</v>
      </c>
      <c r="D114" s="15" t="s">
        <v>33</v>
      </c>
      <c r="E114" s="138">
        <f>'8 - Dren. Sup. - Poços e Bocas'!I40</f>
        <v>0</v>
      </c>
      <c r="F114" s="104"/>
      <c r="G114" s="96">
        <f t="shared" ref="G114:G129" si="21">F114*(1+$G$5)</f>
        <v>0</v>
      </c>
      <c r="H114" s="97">
        <f t="shared" ref="H114" si="22">G114*E114</f>
        <v>0</v>
      </c>
    </row>
    <row r="115" spans="1:8" ht="45" x14ac:dyDescent="0.25">
      <c r="A115" s="18" t="s">
        <v>354</v>
      </c>
      <c r="B115" s="18">
        <v>94103</v>
      </c>
      <c r="C115" s="19" t="s">
        <v>166</v>
      </c>
      <c r="D115" s="15" t="s">
        <v>33</v>
      </c>
      <c r="E115" s="138">
        <f>'8 - Dren. Sup. - Poços e Bocas'!I41</f>
        <v>0</v>
      </c>
      <c r="F115" s="104"/>
      <c r="G115" s="96">
        <f t="shared" si="21"/>
        <v>0</v>
      </c>
      <c r="H115" s="97">
        <f t="shared" ref="H115:H129" si="23">G115*E115</f>
        <v>0</v>
      </c>
    </row>
    <row r="116" spans="1:8" ht="45" x14ac:dyDescent="0.25">
      <c r="A116" s="18" t="s">
        <v>355</v>
      </c>
      <c r="B116" s="18">
        <v>94104</v>
      </c>
      <c r="C116" s="19" t="s">
        <v>160</v>
      </c>
      <c r="D116" s="15" t="s">
        <v>33</v>
      </c>
      <c r="E116" s="138">
        <f>'8 - Dren. Sup. - Poços e Bocas'!I42</f>
        <v>0</v>
      </c>
      <c r="F116" s="104"/>
      <c r="G116" s="96">
        <f t="shared" si="21"/>
        <v>0</v>
      </c>
      <c r="H116" s="97">
        <f t="shared" si="23"/>
        <v>0</v>
      </c>
    </row>
    <row r="117" spans="1:8" ht="45" x14ac:dyDescent="0.25">
      <c r="A117" s="18" t="s">
        <v>356</v>
      </c>
      <c r="B117" s="18">
        <v>94105</v>
      </c>
      <c r="C117" s="19" t="s">
        <v>161</v>
      </c>
      <c r="D117" s="15" t="s">
        <v>33</v>
      </c>
      <c r="E117" s="138">
        <f>'8 - Dren. Sup. - Poços e Bocas'!I43</f>
        <v>0</v>
      </c>
      <c r="F117" s="104"/>
      <c r="G117" s="96">
        <f t="shared" si="21"/>
        <v>0</v>
      </c>
      <c r="H117" s="97">
        <f t="shared" si="23"/>
        <v>0</v>
      </c>
    </row>
    <row r="118" spans="1:8" ht="45" x14ac:dyDescent="0.25">
      <c r="A118" s="18" t="s">
        <v>357</v>
      </c>
      <c r="B118" s="18">
        <v>94106</v>
      </c>
      <c r="C118" s="19" t="s">
        <v>162</v>
      </c>
      <c r="D118" s="15" t="s">
        <v>33</v>
      </c>
      <c r="E118" s="138">
        <f>'8 - Dren. Sup. - Poços e Bocas'!I44</f>
        <v>0</v>
      </c>
      <c r="F118" s="104"/>
      <c r="G118" s="96">
        <f t="shared" si="21"/>
        <v>0</v>
      </c>
      <c r="H118" s="97">
        <f t="shared" si="23"/>
        <v>0</v>
      </c>
    </row>
    <row r="119" spans="1:8" ht="45" x14ac:dyDescent="0.25">
      <c r="A119" s="18" t="s">
        <v>358</v>
      </c>
      <c r="B119" s="18">
        <v>94107</v>
      </c>
      <c r="C119" s="19" t="s">
        <v>163</v>
      </c>
      <c r="D119" s="15" t="s">
        <v>33</v>
      </c>
      <c r="E119" s="138">
        <f>'8 - Dren. Sup. - Poços e Bocas'!I45</f>
        <v>0</v>
      </c>
      <c r="F119" s="104"/>
      <c r="G119" s="96">
        <f t="shared" si="21"/>
        <v>0</v>
      </c>
      <c r="H119" s="97">
        <f t="shared" si="23"/>
        <v>0</v>
      </c>
    </row>
    <row r="120" spans="1:8" ht="45" x14ac:dyDescent="0.25">
      <c r="A120" s="18" t="s">
        <v>359</v>
      </c>
      <c r="B120" s="18">
        <v>94108</v>
      </c>
      <c r="C120" s="19" t="s">
        <v>164</v>
      </c>
      <c r="D120" s="15" t="s">
        <v>33</v>
      </c>
      <c r="E120" s="138">
        <f>'8 - Dren. Sup. - Poços e Bocas'!I46</f>
        <v>0</v>
      </c>
      <c r="F120" s="104"/>
      <c r="G120" s="96">
        <f t="shared" si="21"/>
        <v>0</v>
      </c>
      <c r="H120" s="97">
        <f t="shared" si="23"/>
        <v>0</v>
      </c>
    </row>
    <row r="121" spans="1:8" ht="45" x14ac:dyDescent="0.25">
      <c r="A121" s="18" t="s">
        <v>360</v>
      </c>
      <c r="B121" s="18">
        <v>94110</v>
      </c>
      <c r="C121" s="19" t="s">
        <v>167</v>
      </c>
      <c r="D121" s="15" t="s">
        <v>33</v>
      </c>
      <c r="E121" s="138">
        <f>'8 - Dren. Sup. - Poços e Bocas'!I47</f>
        <v>0</v>
      </c>
      <c r="F121" s="104"/>
      <c r="G121" s="96">
        <f t="shared" si="21"/>
        <v>0</v>
      </c>
      <c r="H121" s="97">
        <f t="shared" si="23"/>
        <v>0</v>
      </c>
    </row>
    <row r="122" spans="1:8" ht="45" x14ac:dyDescent="0.25">
      <c r="A122" s="18" t="s">
        <v>361</v>
      </c>
      <c r="B122" s="18">
        <v>94111</v>
      </c>
      <c r="C122" s="19" t="s">
        <v>168</v>
      </c>
      <c r="D122" s="15" t="s">
        <v>33</v>
      </c>
      <c r="E122" s="138">
        <f>'8 - Dren. Sup. - Poços e Bocas'!I48</f>
        <v>0</v>
      </c>
      <c r="F122" s="104"/>
      <c r="G122" s="96">
        <f t="shared" si="21"/>
        <v>0</v>
      </c>
      <c r="H122" s="97">
        <f t="shared" si="23"/>
        <v>0</v>
      </c>
    </row>
    <row r="123" spans="1:8" ht="45" x14ac:dyDescent="0.25">
      <c r="A123" s="18" t="s">
        <v>362</v>
      </c>
      <c r="B123" s="18">
        <v>94112</v>
      </c>
      <c r="C123" s="19" t="s">
        <v>169</v>
      </c>
      <c r="D123" s="15" t="s">
        <v>33</v>
      </c>
      <c r="E123" s="138">
        <f>'8 - Dren. Sup. - Poços e Bocas'!I49</f>
        <v>0</v>
      </c>
      <c r="F123" s="104"/>
      <c r="G123" s="96">
        <f t="shared" si="21"/>
        <v>0</v>
      </c>
      <c r="H123" s="97">
        <f t="shared" si="23"/>
        <v>0</v>
      </c>
    </row>
    <row r="124" spans="1:8" ht="45" x14ac:dyDescent="0.25">
      <c r="A124" s="18" t="s">
        <v>363</v>
      </c>
      <c r="B124" s="18">
        <v>94113</v>
      </c>
      <c r="C124" s="19" t="s">
        <v>170</v>
      </c>
      <c r="D124" s="15" t="s">
        <v>33</v>
      </c>
      <c r="E124" s="138">
        <f>'8 - Dren. Sup. - Poços e Bocas'!I50</f>
        <v>0</v>
      </c>
      <c r="F124" s="104"/>
      <c r="G124" s="96">
        <f t="shared" si="21"/>
        <v>0</v>
      </c>
      <c r="H124" s="97">
        <f t="shared" si="23"/>
        <v>0</v>
      </c>
    </row>
    <row r="125" spans="1:8" ht="45" x14ac:dyDescent="0.25">
      <c r="A125" s="18" t="s">
        <v>364</v>
      </c>
      <c r="B125" s="18">
        <v>94114</v>
      </c>
      <c r="C125" s="19" t="s">
        <v>171</v>
      </c>
      <c r="D125" s="15" t="s">
        <v>33</v>
      </c>
      <c r="E125" s="138">
        <f>'8 - Dren. Sup. - Poços e Bocas'!I51</f>
        <v>0</v>
      </c>
      <c r="F125" s="104"/>
      <c r="G125" s="96">
        <f t="shared" si="21"/>
        <v>0</v>
      </c>
      <c r="H125" s="97">
        <f t="shared" si="23"/>
        <v>0</v>
      </c>
    </row>
    <row r="126" spans="1:8" ht="45" x14ac:dyDescent="0.25">
      <c r="A126" s="18" t="s">
        <v>365</v>
      </c>
      <c r="B126" s="18">
        <v>94115</v>
      </c>
      <c r="C126" s="19" t="s">
        <v>172</v>
      </c>
      <c r="D126" s="15" t="s">
        <v>33</v>
      </c>
      <c r="E126" s="138">
        <f>'8 - Dren. Sup. - Poços e Bocas'!I52</f>
        <v>0</v>
      </c>
      <c r="F126" s="104"/>
      <c r="G126" s="96">
        <f t="shared" si="21"/>
        <v>0</v>
      </c>
      <c r="H126" s="97">
        <f t="shared" si="23"/>
        <v>0</v>
      </c>
    </row>
    <row r="127" spans="1:8" ht="45" x14ac:dyDescent="0.25">
      <c r="A127" s="18" t="s">
        <v>366</v>
      </c>
      <c r="B127" s="18">
        <v>94116</v>
      </c>
      <c r="C127" s="19" t="s">
        <v>173</v>
      </c>
      <c r="D127" s="15" t="s">
        <v>33</v>
      </c>
      <c r="E127" s="138">
        <f>'8 - Dren. Sup. - Poços e Bocas'!I53</f>
        <v>0</v>
      </c>
      <c r="F127" s="104"/>
      <c r="G127" s="96">
        <f t="shared" si="21"/>
        <v>0</v>
      </c>
      <c r="H127" s="97">
        <f t="shared" si="23"/>
        <v>0</v>
      </c>
    </row>
    <row r="128" spans="1:8" ht="45" x14ac:dyDescent="0.25">
      <c r="A128" s="18" t="s">
        <v>367</v>
      </c>
      <c r="B128" s="18">
        <v>94117</v>
      </c>
      <c r="C128" s="19" t="s">
        <v>174</v>
      </c>
      <c r="D128" s="15" t="s">
        <v>33</v>
      </c>
      <c r="E128" s="138">
        <f>'8 - Dren. Sup. - Poços e Bocas'!I54</f>
        <v>0</v>
      </c>
      <c r="F128" s="104"/>
      <c r="G128" s="96">
        <f t="shared" si="21"/>
        <v>0</v>
      </c>
      <c r="H128" s="97">
        <f t="shared" si="23"/>
        <v>0</v>
      </c>
    </row>
    <row r="129" spans="1:8" ht="45" x14ac:dyDescent="0.25">
      <c r="A129" s="18" t="s">
        <v>368</v>
      </c>
      <c r="B129" s="18">
        <v>94118</v>
      </c>
      <c r="C129" s="19" t="s">
        <v>175</v>
      </c>
      <c r="D129" s="15" t="s">
        <v>33</v>
      </c>
      <c r="E129" s="138">
        <f>'8 - Dren. Sup. - Poços e Bocas'!I55</f>
        <v>0</v>
      </c>
      <c r="F129" s="104"/>
      <c r="G129" s="96">
        <f t="shared" si="21"/>
        <v>0</v>
      </c>
      <c r="H129" s="97">
        <f t="shared" si="23"/>
        <v>0</v>
      </c>
    </row>
    <row r="130" spans="1:8" x14ac:dyDescent="0.25">
      <c r="A130" s="23" t="s">
        <v>294</v>
      </c>
      <c r="B130" s="25"/>
      <c r="C130" s="444" t="s">
        <v>216</v>
      </c>
      <c r="D130" s="445"/>
      <c r="E130" s="445"/>
      <c r="F130" s="445"/>
      <c r="G130" s="445"/>
      <c r="H130" s="446"/>
    </row>
    <row r="131" spans="1:8" ht="45" x14ac:dyDescent="0.25">
      <c r="A131" s="18" t="s">
        <v>369</v>
      </c>
      <c r="B131" s="18">
        <v>92210</v>
      </c>
      <c r="C131" s="27" t="s">
        <v>188</v>
      </c>
      <c r="D131" s="15" t="s">
        <v>47</v>
      </c>
      <c r="E131" s="138">
        <f>'8 - Dren. Sup. - Poços e Bocas'!I57</f>
        <v>0</v>
      </c>
      <c r="F131" s="104"/>
      <c r="G131" s="96">
        <f t="shared" ref="G131:G144" si="24">F131*(1+$G$5)</f>
        <v>0</v>
      </c>
      <c r="H131" s="97">
        <f t="shared" ref="H131" si="25">G131*E131</f>
        <v>0</v>
      </c>
    </row>
    <row r="132" spans="1:8" ht="35.25" customHeight="1" x14ac:dyDescent="0.25">
      <c r="A132" s="18" t="s">
        <v>370</v>
      </c>
      <c r="B132" s="18">
        <v>92211</v>
      </c>
      <c r="C132" s="26" t="s">
        <v>189</v>
      </c>
      <c r="D132" s="15" t="s">
        <v>47</v>
      </c>
      <c r="E132" s="138">
        <f>'8 - Dren. Sup. - Poços e Bocas'!I58</f>
        <v>0</v>
      </c>
      <c r="F132" s="104"/>
      <c r="G132" s="96">
        <f t="shared" si="24"/>
        <v>0</v>
      </c>
      <c r="H132" s="97">
        <f t="shared" ref="H132:H144" si="26">G132*E132</f>
        <v>0</v>
      </c>
    </row>
    <row r="133" spans="1:8" ht="45" x14ac:dyDescent="0.25">
      <c r="A133" s="18" t="s">
        <v>371</v>
      </c>
      <c r="B133" s="18">
        <v>92212</v>
      </c>
      <c r="C133" s="26" t="s">
        <v>190</v>
      </c>
      <c r="D133" s="15" t="s">
        <v>47</v>
      </c>
      <c r="E133" s="138">
        <f>'8 - Dren. Sup. - Poços e Bocas'!I59</f>
        <v>0</v>
      </c>
      <c r="F133" s="104"/>
      <c r="G133" s="96">
        <f t="shared" si="24"/>
        <v>0</v>
      </c>
      <c r="H133" s="97">
        <f t="shared" si="26"/>
        <v>0</v>
      </c>
    </row>
    <row r="134" spans="1:8" ht="45" x14ac:dyDescent="0.25">
      <c r="A134" s="18" t="s">
        <v>372</v>
      </c>
      <c r="B134" s="18">
        <v>92213</v>
      </c>
      <c r="C134" s="26" t="s">
        <v>191</v>
      </c>
      <c r="D134" s="15" t="s">
        <v>47</v>
      </c>
      <c r="E134" s="138">
        <f>'8 - Dren. Sup. - Poços e Bocas'!I60</f>
        <v>0</v>
      </c>
      <c r="F134" s="104"/>
      <c r="G134" s="96">
        <f t="shared" si="24"/>
        <v>0</v>
      </c>
      <c r="H134" s="97">
        <f t="shared" si="26"/>
        <v>0</v>
      </c>
    </row>
    <row r="135" spans="1:8" ht="45" x14ac:dyDescent="0.25">
      <c r="A135" s="18" t="s">
        <v>373</v>
      </c>
      <c r="B135" s="18">
        <v>92214</v>
      </c>
      <c r="C135" s="26" t="s">
        <v>192</v>
      </c>
      <c r="D135" s="15" t="s">
        <v>47</v>
      </c>
      <c r="E135" s="138">
        <f>'8 - Dren. Sup. - Poços e Bocas'!I61</f>
        <v>0</v>
      </c>
      <c r="F135" s="104"/>
      <c r="G135" s="96">
        <f t="shared" si="24"/>
        <v>0</v>
      </c>
      <c r="H135" s="97">
        <f t="shared" si="26"/>
        <v>0</v>
      </c>
    </row>
    <row r="136" spans="1:8" ht="45" x14ac:dyDescent="0.25">
      <c r="A136" s="18" t="s">
        <v>374</v>
      </c>
      <c r="B136" s="18">
        <v>92215</v>
      </c>
      <c r="C136" s="26" t="s">
        <v>193</v>
      </c>
      <c r="D136" s="15" t="s">
        <v>47</v>
      </c>
      <c r="E136" s="138">
        <f>'8 - Dren. Sup. - Poços e Bocas'!I62</f>
        <v>0</v>
      </c>
      <c r="F136" s="104"/>
      <c r="G136" s="96">
        <f t="shared" si="24"/>
        <v>0</v>
      </c>
      <c r="H136" s="97">
        <f t="shared" si="26"/>
        <v>0</v>
      </c>
    </row>
    <row r="137" spans="1:8" ht="45" x14ac:dyDescent="0.25">
      <c r="A137" s="18" t="s">
        <v>375</v>
      </c>
      <c r="B137" s="18">
        <v>92216</v>
      </c>
      <c r="C137" s="26" t="s">
        <v>194</v>
      </c>
      <c r="D137" s="15" t="s">
        <v>47</v>
      </c>
      <c r="E137" s="138">
        <f>'8 - Dren. Sup. - Poços e Bocas'!I63</f>
        <v>0</v>
      </c>
      <c r="F137" s="104"/>
      <c r="G137" s="96">
        <f t="shared" si="24"/>
        <v>0</v>
      </c>
      <c r="H137" s="97">
        <f t="shared" si="26"/>
        <v>0</v>
      </c>
    </row>
    <row r="138" spans="1:8" ht="45" x14ac:dyDescent="0.25">
      <c r="A138" s="18" t="s">
        <v>376</v>
      </c>
      <c r="B138" s="18">
        <v>92219</v>
      </c>
      <c r="C138" s="26" t="s">
        <v>195</v>
      </c>
      <c r="D138" s="15" t="s">
        <v>47</v>
      </c>
      <c r="E138" s="138">
        <f>'8 - Dren. Sup. - Poços e Bocas'!I64</f>
        <v>0</v>
      </c>
      <c r="F138" s="104"/>
      <c r="G138" s="96">
        <f t="shared" si="24"/>
        <v>0</v>
      </c>
      <c r="H138" s="97">
        <f t="shared" si="26"/>
        <v>0</v>
      </c>
    </row>
    <row r="139" spans="1:8" ht="45" x14ac:dyDescent="0.25">
      <c r="A139" s="18" t="s">
        <v>377</v>
      </c>
      <c r="B139" s="18">
        <v>92220</v>
      </c>
      <c r="C139" s="26" t="s">
        <v>196</v>
      </c>
      <c r="D139" s="15" t="s">
        <v>47</v>
      </c>
      <c r="E139" s="138">
        <f>'8 - Dren. Sup. - Poços e Bocas'!I65</f>
        <v>0</v>
      </c>
      <c r="F139" s="104"/>
      <c r="G139" s="96">
        <f t="shared" si="24"/>
        <v>0</v>
      </c>
      <c r="H139" s="97">
        <f t="shared" si="26"/>
        <v>0</v>
      </c>
    </row>
    <row r="140" spans="1:8" ht="45" x14ac:dyDescent="0.25">
      <c r="A140" s="18" t="s">
        <v>378</v>
      </c>
      <c r="B140" s="18">
        <v>92221</v>
      </c>
      <c r="C140" s="26" t="s">
        <v>197</v>
      </c>
      <c r="D140" s="15" t="s">
        <v>47</v>
      </c>
      <c r="E140" s="138">
        <f>'8 - Dren. Sup. - Poços e Bocas'!I66</f>
        <v>0</v>
      </c>
      <c r="F140" s="104"/>
      <c r="G140" s="96">
        <f t="shared" si="24"/>
        <v>0</v>
      </c>
      <c r="H140" s="97">
        <f t="shared" si="26"/>
        <v>0</v>
      </c>
    </row>
    <row r="141" spans="1:8" ht="45" x14ac:dyDescent="0.25">
      <c r="A141" s="18" t="s">
        <v>379</v>
      </c>
      <c r="B141" s="18">
        <v>92222</v>
      </c>
      <c r="C141" s="26" t="s">
        <v>198</v>
      </c>
      <c r="D141" s="15" t="s">
        <v>47</v>
      </c>
      <c r="E141" s="138">
        <f>'8 - Dren. Sup. - Poços e Bocas'!I67</f>
        <v>0</v>
      </c>
      <c r="F141" s="104"/>
      <c r="G141" s="96">
        <f t="shared" si="24"/>
        <v>0</v>
      </c>
      <c r="H141" s="97">
        <f t="shared" si="26"/>
        <v>0</v>
      </c>
    </row>
    <row r="142" spans="1:8" ht="45" x14ac:dyDescent="0.25">
      <c r="A142" s="18" t="s">
        <v>380</v>
      </c>
      <c r="B142" s="18">
        <v>92223</v>
      </c>
      <c r="C142" s="26" t="s">
        <v>199</v>
      </c>
      <c r="D142" s="15" t="s">
        <v>47</v>
      </c>
      <c r="E142" s="138">
        <f>'8 - Dren. Sup. - Poços e Bocas'!I68</f>
        <v>0</v>
      </c>
      <c r="F142" s="104"/>
      <c r="G142" s="96">
        <f t="shared" si="24"/>
        <v>0</v>
      </c>
      <c r="H142" s="97">
        <f t="shared" si="26"/>
        <v>0</v>
      </c>
    </row>
    <row r="143" spans="1:8" ht="45" x14ac:dyDescent="0.25">
      <c r="A143" s="18" t="s">
        <v>381</v>
      </c>
      <c r="B143" s="18">
        <v>92224</v>
      </c>
      <c r="C143" s="26" t="s">
        <v>200</v>
      </c>
      <c r="D143" s="15" t="s">
        <v>47</v>
      </c>
      <c r="E143" s="138">
        <f>'8 - Dren. Sup. - Poços e Bocas'!I69</f>
        <v>0</v>
      </c>
      <c r="F143" s="104"/>
      <c r="G143" s="96">
        <f t="shared" si="24"/>
        <v>0</v>
      </c>
      <c r="H143" s="97">
        <f t="shared" si="26"/>
        <v>0</v>
      </c>
    </row>
    <row r="144" spans="1:8" ht="45" x14ac:dyDescent="0.25">
      <c r="A144" s="18" t="s">
        <v>382</v>
      </c>
      <c r="B144" s="18">
        <v>92226</v>
      </c>
      <c r="C144" s="26" t="s">
        <v>201</v>
      </c>
      <c r="D144" s="15" t="s">
        <v>47</v>
      </c>
      <c r="E144" s="138">
        <f>'8 - Dren. Sup. - Poços e Bocas'!I70</f>
        <v>0</v>
      </c>
      <c r="F144" s="104"/>
      <c r="G144" s="96">
        <f t="shared" si="24"/>
        <v>0</v>
      </c>
      <c r="H144" s="97">
        <f t="shared" si="26"/>
        <v>0</v>
      </c>
    </row>
    <row r="145" spans="1:8" x14ac:dyDescent="0.25">
      <c r="A145" s="23" t="s">
        <v>383</v>
      </c>
      <c r="B145" s="23"/>
      <c r="C145" s="441" t="s">
        <v>202</v>
      </c>
      <c r="D145" s="442"/>
      <c r="E145" s="442"/>
      <c r="F145" s="442"/>
      <c r="G145" s="442"/>
      <c r="H145" s="443"/>
    </row>
    <row r="146" spans="1:8" ht="45" x14ac:dyDescent="0.25">
      <c r="A146" s="18" t="s">
        <v>384</v>
      </c>
      <c r="B146" s="18" t="s">
        <v>204</v>
      </c>
      <c r="C146" s="26" t="s">
        <v>203</v>
      </c>
      <c r="D146" s="15" t="s">
        <v>205</v>
      </c>
      <c r="E146" s="138">
        <f>'8 - Dren. Sup. - Poços e Bocas'!I72</f>
        <v>0</v>
      </c>
      <c r="F146" s="104"/>
      <c r="G146" s="96">
        <f t="shared" ref="G146:G151" si="27">F146*(1+$G$5)</f>
        <v>0</v>
      </c>
      <c r="H146" s="97">
        <f t="shared" ref="H146" si="28">G146*E146</f>
        <v>0</v>
      </c>
    </row>
    <row r="147" spans="1:8" ht="45" x14ac:dyDescent="0.25">
      <c r="A147" s="18" t="s">
        <v>385</v>
      </c>
      <c r="B147" s="18" t="s">
        <v>207</v>
      </c>
      <c r="C147" s="19" t="s">
        <v>206</v>
      </c>
      <c r="D147" s="15" t="s">
        <v>205</v>
      </c>
      <c r="E147" s="138">
        <f>'8 - Dren. Sup. - Poços e Bocas'!I73</f>
        <v>0</v>
      </c>
      <c r="F147" s="104"/>
      <c r="G147" s="96">
        <f t="shared" si="27"/>
        <v>0</v>
      </c>
      <c r="H147" s="97">
        <f t="shared" ref="H147:H151" si="29">G147*E147</f>
        <v>0</v>
      </c>
    </row>
    <row r="148" spans="1:8" ht="45" x14ac:dyDescent="0.25">
      <c r="A148" s="18" t="s">
        <v>386</v>
      </c>
      <c r="B148" s="18" t="s">
        <v>209</v>
      </c>
      <c r="C148" s="19" t="s">
        <v>208</v>
      </c>
      <c r="D148" s="15" t="s">
        <v>205</v>
      </c>
      <c r="E148" s="138">
        <f>'8 - Dren. Sup. - Poços e Bocas'!I74</f>
        <v>0</v>
      </c>
      <c r="F148" s="104"/>
      <c r="G148" s="96">
        <f t="shared" si="27"/>
        <v>0</v>
      </c>
      <c r="H148" s="97">
        <f t="shared" si="29"/>
        <v>0</v>
      </c>
    </row>
    <row r="149" spans="1:8" ht="45" x14ac:dyDescent="0.25">
      <c r="A149" s="18" t="s">
        <v>387</v>
      </c>
      <c r="B149" s="18" t="s">
        <v>211</v>
      </c>
      <c r="C149" s="19" t="s">
        <v>210</v>
      </c>
      <c r="D149" s="15" t="s">
        <v>205</v>
      </c>
      <c r="E149" s="138">
        <f>'8 - Dren. Sup. - Poços e Bocas'!I75</f>
        <v>0</v>
      </c>
      <c r="F149" s="104"/>
      <c r="G149" s="96">
        <f t="shared" si="27"/>
        <v>0</v>
      </c>
      <c r="H149" s="97">
        <f t="shared" si="29"/>
        <v>0</v>
      </c>
    </row>
    <row r="150" spans="1:8" ht="47.1" customHeight="1" x14ac:dyDescent="0.25">
      <c r="A150" s="18" t="s">
        <v>388</v>
      </c>
      <c r="B150" s="18" t="s">
        <v>213</v>
      </c>
      <c r="C150" s="19" t="s">
        <v>212</v>
      </c>
      <c r="D150" s="15" t="s">
        <v>205</v>
      </c>
      <c r="E150" s="138">
        <f>'8 - Dren. Sup. - Poços e Bocas'!I76</f>
        <v>0</v>
      </c>
      <c r="F150" s="104"/>
      <c r="G150" s="96">
        <f t="shared" si="27"/>
        <v>0</v>
      </c>
      <c r="H150" s="97">
        <f t="shared" si="29"/>
        <v>0</v>
      </c>
    </row>
    <row r="151" spans="1:8" ht="45" x14ac:dyDescent="0.25">
      <c r="A151" s="18" t="s">
        <v>389</v>
      </c>
      <c r="B151" s="18" t="s">
        <v>214</v>
      </c>
      <c r="C151" s="19" t="s">
        <v>215</v>
      </c>
      <c r="D151" s="15" t="s">
        <v>205</v>
      </c>
      <c r="E151" s="138">
        <f>'8 - Dren. Sup. - Poços e Bocas'!I77</f>
        <v>0</v>
      </c>
      <c r="F151" s="104"/>
      <c r="G151" s="96">
        <f t="shared" si="27"/>
        <v>0</v>
      </c>
      <c r="H151" s="97">
        <f t="shared" si="29"/>
        <v>0</v>
      </c>
    </row>
    <row r="152" spans="1:8" x14ac:dyDescent="0.25">
      <c r="A152" s="23" t="s">
        <v>426</v>
      </c>
      <c r="B152" s="23"/>
      <c r="C152" s="444" t="s">
        <v>232</v>
      </c>
      <c r="D152" s="445"/>
      <c r="E152" s="445"/>
      <c r="F152" s="445"/>
      <c r="G152" s="445"/>
      <c r="H152" s="446"/>
    </row>
    <row r="153" spans="1:8" ht="60" x14ac:dyDescent="0.25">
      <c r="A153" s="18" t="s">
        <v>390</v>
      </c>
      <c r="B153" s="18">
        <v>93374</v>
      </c>
      <c r="C153" s="26" t="s">
        <v>234</v>
      </c>
      <c r="D153" s="15" t="s">
        <v>33</v>
      </c>
      <c r="E153" s="128">
        <f>'8 - Dren. Sup. - Poços e Bocas'!I79</f>
        <v>0</v>
      </c>
      <c r="F153" s="104"/>
      <c r="G153" s="96">
        <f t="shared" ref="G153:G162" si="30">F153*(1+$G$5)</f>
        <v>0</v>
      </c>
      <c r="H153" s="97">
        <f t="shared" ref="H153:H162" si="31">G153*E153</f>
        <v>0</v>
      </c>
    </row>
    <row r="154" spans="1:8" ht="60" x14ac:dyDescent="0.25">
      <c r="A154" s="18" t="s">
        <v>391</v>
      </c>
      <c r="B154" s="18">
        <v>93375</v>
      </c>
      <c r="C154" s="26" t="s">
        <v>235</v>
      </c>
      <c r="D154" s="15" t="s">
        <v>33</v>
      </c>
      <c r="E154" s="128">
        <f>'8 - Dren. Sup. - Poços e Bocas'!I80</f>
        <v>0</v>
      </c>
      <c r="F154" s="104"/>
      <c r="G154" s="96">
        <f t="shared" si="30"/>
        <v>0</v>
      </c>
      <c r="H154" s="97">
        <f t="shared" si="31"/>
        <v>0</v>
      </c>
    </row>
    <row r="155" spans="1:8" ht="60" x14ac:dyDescent="0.25">
      <c r="A155" s="18" t="s">
        <v>392</v>
      </c>
      <c r="B155" s="18">
        <v>93376</v>
      </c>
      <c r="C155" s="26" t="s">
        <v>236</v>
      </c>
      <c r="D155" s="15" t="s">
        <v>33</v>
      </c>
      <c r="E155" s="128">
        <f>'8 - Dren. Sup. - Poços e Bocas'!I81</f>
        <v>0</v>
      </c>
      <c r="F155" s="104"/>
      <c r="G155" s="96">
        <f t="shared" si="30"/>
        <v>0</v>
      </c>
      <c r="H155" s="97">
        <f t="shared" si="31"/>
        <v>0</v>
      </c>
    </row>
    <row r="156" spans="1:8" ht="60" x14ac:dyDescent="0.25">
      <c r="A156" s="18" t="s">
        <v>393</v>
      </c>
      <c r="B156" s="18">
        <v>93377</v>
      </c>
      <c r="C156" s="26" t="s">
        <v>237</v>
      </c>
      <c r="D156" s="15" t="s">
        <v>33</v>
      </c>
      <c r="E156" s="128">
        <f>'8 - Dren. Sup. - Poços e Bocas'!I82</f>
        <v>0</v>
      </c>
      <c r="F156" s="104"/>
      <c r="G156" s="96">
        <f t="shared" si="30"/>
        <v>0</v>
      </c>
      <c r="H156" s="97">
        <f t="shared" si="31"/>
        <v>0</v>
      </c>
    </row>
    <row r="157" spans="1:8" ht="60" x14ac:dyDescent="0.25">
      <c r="A157" s="18" t="s">
        <v>394</v>
      </c>
      <c r="B157" s="18">
        <v>93378</v>
      </c>
      <c r="C157" s="26" t="s">
        <v>238</v>
      </c>
      <c r="D157" s="15" t="s">
        <v>33</v>
      </c>
      <c r="E157" s="128">
        <f>'8 - Dren. Sup. - Poços e Bocas'!I83</f>
        <v>0</v>
      </c>
      <c r="F157" s="104"/>
      <c r="G157" s="96">
        <f t="shared" si="30"/>
        <v>0</v>
      </c>
      <c r="H157" s="97">
        <f t="shared" si="31"/>
        <v>0</v>
      </c>
    </row>
    <row r="158" spans="1:8" ht="60" x14ac:dyDescent="0.25">
      <c r="A158" s="18" t="s">
        <v>395</v>
      </c>
      <c r="B158" s="18">
        <v>93379</v>
      </c>
      <c r="C158" s="26" t="s">
        <v>239</v>
      </c>
      <c r="D158" s="15" t="s">
        <v>33</v>
      </c>
      <c r="E158" s="128">
        <f>'8 - Dren. Sup. - Poços e Bocas'!I84</f>
        <v>0</v>
      </c>
      <c r="F158" s="104"/>
      <c r="G158" s="96">
        <f t="shared" si="30"/>
        <v>0</v>
      </c>
      <c r="H158" s="97">
        <f t="shared" si="31"/>
        <v>0</v>
      </c>
    </row>
    <row r="159" spans="1:8" ht="60" x14ac:dyDescent="0.25">
      <c r="A159" s="18" t="s">
        <v>396</v>
      </c>
      <c r="B159" s="18">
        <v>93380</v>
      </c>
      <c r="C159" s="26" t="s">
        <v>240</v>
      </c>
      <c r="D159" s="15" t="s">
        <v>33</v>
      </c>
      <c r="E159" s="128">
        <f>'8 - Dren. Sup. - Poços e Bocas'!I85</f>
        <v>0</v>
      </c>
      <c r="F159" s="104"/>
      <c r="G159" s="96">
        <f t="shared" si="30"/>
        <v>0</v>
      </c>
      <c r="H159" s="97">
        <f t="shared" si="31"/>
        <v>0</v>
      </c>
    </row>
    <row r="160" spans="1:8" ht="60" x14ac:dyDescent="0.25">
      <c r="A160" s="18" t="s">
        <v>397</v>
      </c>
      <c r="B160" s="18">
        <v>93381</v>
      </c>
      <c r="C160" s="26" t="s">
        <v>241</v>
      </c>
      <c r="D160" s="15" t="s">
        <v>33</v>
      </c>
      <c r="E160" s="128">
        <f>'8 - Dren. Sup. - Poços e Bocas'!I86</f>
        <v>0</v>
      </c>
      <c r="F160" s="104"/>
      <c r="G160" s="96">
        <f t="shared" si="30"/>
        <v>0</v>
      </c>
      <c r="H160" s="97">
        <f t="shared" si="31"/>
        <v>0</v>
      </c>
    </row>
    <row r="161" spans="1:8" ht="30" x14ac:dyDescent="0.25">
      <c r="A161" s="18" t="s">
        <v>398</v>
      </c>
      <c r="B161" s="18">
        <v>93382</v>
      </c>
      <c r="C161" s="26" t="s">
        <v>242</v>
      </c>
      <c r="D161" s="15" t="s">
        <v>33</v>
      </c>
      <c r="E161" s="128">
        <f>'8 - Dren. Sup. - Poços e Bocas'!I87</f>
        <v>0</v>
      </c>
      <c r="F161" s="104"/>
      <c r="G161" s="96">
        <f t="shared" si="30"/>
        <v>0</v>
      </c>
      <c r="H161" s="97">
        <f t="shared" si="31"/>
        <v>0</v>
      </c>
    </row>
    <row r="162" spans="1:8" ht="15.75" x14ac:dyDescent="0.25">
      <c r="A162" s="18" t="s">
        <v>399</v>
      </c>
      <c r="B162" s="18">
        <v>96995</v>
      </c>
      <c r="C162" s="26" t="s">
        <v>243</v>
      </c>
      <c r="D162" s="15" t="s">
        <v>33</v>
      </c>
      <c r="E162" s="128">
        <f>'8 - Dren. Sup. - Poços e Bocas'!I88</f>
        <v>0</v>
      </c>
      <c r="F162" s="104"/>
      <c r="G162" s="96">
        <f t="shared" si="30"/>
        <v>0</v>
      </c>
      <c r="H162" s="97">
        <f t="shared" si="31"/>
        <v>0</v>
      </c>
    </row>
    <row r="163" spans="1:8" ht="15.75" x14ac:dyDescent="0.25">
      <c r="A163" s="18" t="s">
        <v>400</v>
      </c>
      <c r="B163" s="18">
        <v>83346</v>
      </c>
      <c r="C163" s="19" t="s">
        <v>233</v>
      </c>
      <c r="D163" s="15" t="s">
        <v>33</v>
      </c>
      <c r="E163" s="128">
        <f>'8 - Dren. Sup. - Poços e Bocas'!I89</f>
        <v>0</v>
      </c>
      <c r="F163" s="102"/>
      <c r="G163" s="96">
        <f>F163*(1+$G$5)</f>
        <v>0</v>
      </c>
      <c r="H163" s="97">
        <f t="shared" ref="H163" si="32">G163*E163</f>
        <v>0</v>
      </c>
    </row>
    <row r="164" spans="1:8" x14ac:dyDescent="0.25">
      <c r="A164" s="23" t="s">
        <v>401</v>
      </c>
      <c r="B164" s="23"/>
      <c r="C164" s="441" t="s">
        <v>217</v>
      </c>
      <c r="D164" s="442"/>
      <c r="E164" s="442"/>
      <c r="F164" s="442"/>
      <c r="G164" s="442"/>
      <c r="H164" s="443"/>
    </row>
    <row r="165" spans="1:8" ht="30" x14ac:dyDescent="0.25">
      <c r="A165" s="18" t="s">
        <v>402</v>
      </c>
      <c r="B165" s="28" t="s">
        <v>244</v>
      </c>
      <c r="C165" s="20" t="s">
        <v>270</v>
      </c>
      <c r="D165" s="22" t="s">
        <v>205</v>
      </c>
      <c r="E165" s="138">
        <f>'8 - Dren. Sup. - Poços e Bocas'!I91</f>
        <v>0</v>
      </c>
      <c r="F165" s="104"/>
      <c r="G165" s="96">
        <f t="shared" ref="G165:G188" si="33">F165*(1+$G$5)</f>
        <v>0</v>
      </c>
      <c r="H165" s="97">
        <f t="shared" ref="H165" si="34">G165*E165</f>
        <v>0</v>
      </c>
    </row>
    <row r="166" spans="1:8" ht="30" x14ac:dyDescent="0.25">
      <c r="A166" s="18" t="s">
        <v>403</v>
      </c>
      <c r="B166" s="28" t="s">
        <v>245</v>
      </c>
      <c r="C166" s="20" t="s">
        <v>271</v>
      </c>
      <c r="D166" s="22" t="s">
        <v>205</v>
      </c>
      <c r="E166" s="138">
        <f>'8 - Dren. Sup. - Poços e Bocas'!I92</f>
        <v>0</v>
      </c>
      <c r="F166" s="104"/>
      <c r="G166" s="96">
        <f t="shared" si="33"/>
        <v>0</v>
      </c>
      <c r="H166" s="97">
        <f t="shared" ref="H166:H188" si="35">G166*E166</f>
        <v>0</v>
      </c>
    </row>
    <row r="167" spans="1:8" ht="30" x14ac:dyDescent="0.25">
      <c r="A167" s="18" t="s">
        <v>404</v>
      </c>
      <c r="B167" s="28" t="s">
        <v>246</v>
      </c>
      <c r="C167" s="20" t="s">
        <v>272</v>
      </c>
      <c r="D167" s="22" t="s">
        <v>205</v>
      </c>
      <c r="E167" s="138">
        <f>'8 - Dren. Sup. - Poços e Bocas'!I93</f>
        <v>0</v>
      </c>
      <c r="F167" s="104"/>
      <c r="G167" s="96">
        <f t="shared" si="33"/>
        <v>0</v>
      </c>
      <c r="H167" s="97">
        <f t="shared" si="35"/>
        <v>0</v>
      </c>
    </row>
    <row r="168" spans="1:8" ht="30" x14ac:dyDescent="0.25">
      <c r="A168" s="18" t="s">
        <v>405</v>
      </c>
      <c r="B168" s="28" t="s">
        <v>247</v>
      </c>
      <c r="C168" s="20" t="s">
        <v>273</v>
      </c>
      <c r="D168" s="22" t="s">
        <v>205</v>
      </c>
      <c r="E168" s="138">
        <f>'8 - Dren. Sup. - Poços e Bocas'!I94</f>
        <v>0</v>
      </c>
      <c r="F168" s="104"/>
      <c r="G168" s="96">
        <f t="shared" si="33"/>
        <v>0</v>
      </c>
      <c r="H168" s="97">
        <f t="shared" si="35"/>
        <v>0</v>
      </c>
    </row>
    <row r="169" spans="1:8" ht="30" x14ac:dyDescent="0.25">
      <c r="A169" s="18" t="s">
        <v>406</v>
      </c>
      <c r="B169" s="28" t="s">
        <v>248</v>
      </c>
      <c r="C169" s="19" t="s">
        <v>259</v>
      </c>
      <c r="D169" s="22" t="s">
        <v>205</v>
      </c>
      <c r="E169" s="138">
        <f>'8 - Dren. Sup. - Poços e Bocas'!I95</f>
        <v>0</v>
      </c>
      <c r="F169" s="104"/>
      <c r="G169" s="96">
        <f t="shared" si="33"/>
        <v>0</v>
      </c>
      <c r="H169" s="97">
        <f t="shared" si="35"/>
        <v>0</v>
      </c>
    </row>
    <row r="170" spans="1:8" ht="30" x14ac:dyDescent="0.25">
      <c r="A170" s="18" t="s">
        <v>407</v>
      </c>
      <c r="B170" s="28" t="s">
        <v>249</v>
      </c>
      <c r="C170" s="19" t="s">
        <v>260</v>
      </c>
      <c r="D170" s="22" t="s">
        <v>205</v>
      </c>
      <c r="E170" s="138">
        <f>'8 - Dren. Sup. - Poços e Bocas'!I96</f>
        <v>0</v>
      </c>
      <c r="F170" s="104"/>
      <c r="G170" s="96">
        <f t="shared" si="33"/>
        <v>0</v>
      </c>
      <c r="H170" s="97">
        <f t="shared" si="35"/>
        <v>0</v>
      </c>
    </row>
    <row r="171" spans="1:8" ht="30" x14ac:dyDescent="0.25">
      <c r="A171" s="18" t="s">
        <v>408</v>
      </c>
      <c r="B171" s="28" t="s">
        <v>250</v>
      </c>
      <c r="C171" s="19" t="s">
        <v>261</v>
      </c>
      <c r="D171" s="22" t="s">
        <v>205</v>
      </c>
      <c r="E171" s="138">
        <f>'8 - Dren. Sup. - Poços e Bocas'!I97</f>
        <v>0</v>
      </c>
      <c r="F171" s="104"/>
      <c r="G171" s="96">
        <f t="shared" si="33"/>
        <v>0</v>
      </c>
      <c r="H171" s="97">
        <f t="shared" si="35"/>
        <v>0</v>
      </c>
    </row>
    <row r="172" spans="1:8" ht="30" x14ac:dyDescent="0.25">
      <c r="A172" s="18" t="s">
        <v>409</v>
      </c>
      <c r="B172" s="28" t="s">
        <v>251</v>
      </c>
      <c r="C172" s="20" t="s">
        <v>262</v>
      </c>
      <c r="D172" s="22" t="s">
        <v>205</v>
      </c>
      <c r="E172" s="138">
        <f>'8 - Dren. Sup. - Poços e Bocas'!I98</f>
        <v>0</v>
      </c>
      <c r="F172" s="104"/>
      <c r="G172" s="96">
        <f t="shared" si="33"/>
        <v>0</v>
      </c>
      <c r="H172" s="97">
        <f t="shared" si="35"/>
        <v>0</v>
      </c>
    </row>
    <row r="173" spans="1:8" ht="30" x14ac:dyDescent="0.25">
      <c r="A173" s="18" t="s">
        <v>410</v>
      </c>
      <c r="B173" s="28" t="s">
        <v>252</v>
      </c>
      <c r="C173" s="20" t="s">
        <v>263</v>
      </c>
      <c r="D173" s="22" t="s">
        <v>205</v>
      </c>
      <c r="E173" s="138">
        <f>'8 - Dren. Sup. - Poços e Bocas'!I99</f>
        <v>0</v>
      </c>
      <c r="F173" s="104"/>
      <c r="G173" s="96">
        <f t="shared" si="33"/>
        <v>0</v>
      </c>
      <c r="H173" s="97">
        <f t="shared" si="35"/>
        <v>0</v>
      </c>
    </row>
    <row r="174" spans="1:8" ht="30" x14ac:dyDescent="0.25">
      <c r="A174" s="18" t="s">
        <v>411</v>
      </c>
      <c r="B174" s="28" t="s">
        <v>274</v>
      </c>
      <c r="C174" s="20" t="s">
        <v>275</v>
      </c>
      <c r="D174" s="22" t="s">
        <v>205</v>
      </c>
      <c r="E174" s="138">
        <f>'8 - Dren. Sup. - Poços e Bocas'!I100</f>
        <v>0</v>
      </c>
      <c r="F174" s="104"/>
      <c r="G174" s="96">
        <f t="shared" si="33"/>
        <v>0</v>
      </c>
      <c r="H174" s="97">
        <f t="shared" si="35"/>
        <v>0</v>
      </c>
    </row>
    <row r="175" spans="1:8" ht="30" x14ac:dyDescent="0.25">
      <c r="A175" s="18" t="s">
        <v>412</v>
      </c>
      <c r="B175" s="28" t="s">
        <v>253</v>
      </c>
      <c r="C175" s="20" t="s">
        <v>264</v>
      </c>
      <c r="D175" s="22" t="s">
        <v>205</v>
      </c>
      <c r="E175" s="138">
        <f>'8 - Dren. Sup. - Poços e Bocas'!I101</f>
        <v>0</v>
      </c>
      <c r="F175" s="104"/>
      <c r="G175" s="96">
        <f t="shared" si="33"/>
        <v>0</v>
      </c>
      <c r="H175" s="97">
        <f t="shared" si="35"/>
        <v>0</v>
      </c>
    </row>
    <row r="176" spans="1:8" ht="30" x14ac:dyDescent="0.25">
      <c r="A176" s="18" t="s">
        <v>413</v>
      </c>
      <c r="B176" s="28" t="s">
        <v>254</v>
      </c>
      <c r="C176" s="20" t="s">
        <v>265</v>
      </c>
      <c r="D176" s="22" t="s">
        <v>205</v>
      </c>
      <c r="E176" s="138">
        <f>'8 - Dren. Sup. - Poços e Bocas'!I102</f>
        <v>0</v>
      </c>
      <c r="F176" s="104"/>
      <c r="G176" s="96">
        <f t="shared" si="33"/>
        <v>0</v>
      </c>
      <c r="H176" s="97">
        <f t="shared" si="35"/>
        <v>0</v>
      </c>
    </row>
    <row r="177" spans="1:11" ht="30" x14ac:dyDescent="0.25">
      <c r="A177" s="18" t="s">
        <v>414</v>
      </c>
      <c r="B177" s="28" t="s">
        <v>255</v>
      </c>
      <c r="C177" s="20" t="s">
        <v>266</v>
      </c>
      <c r="D177" s="22" t="s">
        <v>205</v>
      </c>
      <c r="E177" s="138">
        <f>'8 - Dren. Sup. - Poços e Bocas'!I103</f>
        <v>0</v>
      </c>
      <c r="F177" s="104"/>
      <c r="G177" s="96">
        <f t="shared" si="33"/>
        <v>0</v>
      </c>
      <c r="H177" s="97">
        <f t="shared" si="35"/>
        <v>0</v>
      </c>
    </row>
    <row r="178" spans="1:11" ht="30" x14ac:dyDescent="0.25">
      <c r="A178" s="18" t="s">
        <v>415</v>
      </c>
      <c r="B178" s="28" t="s">
        <v>256</v>
      </c>
      <c r="C178" s="20" t="s">
        <v>267</v>
      </c>
      <c r="D178" s="22" t="s">
        <v>205</v>
      </c>
      <c r="E178" s="138">
        <f>'8 - Dren. Sup. - Poços e Bocas'!I104</f>
        <v>0</v>
      </c>
      <c r="F178" s="104"/>
      <c r="G178" s="96">
        <f t="shared" si="33"/>
        <v>0</v>
      </c>
      <c r="H178" s="97">
        <f t="shared" si="35"/>
        <v>0</v>
      </c>
    </row>
    <row r="179" spans="1:11" ht="30" x14ac:dyDescent="0.25">
      <c r="A179" s="18" t="s">
        <v>416</v>
      </c>
      <c r="B179" s="28" t="s">
        <v>257</v>
      </c>
      <c r="C179" s="20" t="s">
        <v>268</v>
      </c>
      <c r="D179" s="22" t="s">
        <v>205</v>
      </c>
      <c r="E179" s="138">
        <f>'8 - Dren. Sup. - Poços e Bocas'!I105</f>
        <v>0</v>
      </c>
      <c r="F179" s="104"/>
      <c r="G179" s="96">
        <f t="shared" si="33"/>
        <v>0</v>
      </c>
      <c r="H179" s="97">
        <f t="shared" si="35"/>
        <v>0</v>
      </c>
    </row>
    <row r="180" spans="1:11" ht="30" x14ac:dyDescent="0.25">
      <c r="A180" s="18" t="s">
        <v>417</v>
      </c>
      <c r="B180" s="28" t="s">
        <v>258</v>
      </c>
      <c r="C180" s="20" t="s">
        <v>269</v>
      </c>
      <c r="D180" s="22" t="s">
        <v>205</v>
      </c>
      <c r="E180" s="138">
        <f>'8 - Dren. Sup. - Poços e Bocas'!I106</f>
        <v>0</v>
      </c>
      <c r="F180" s="104"/>
      <c r="G180" s="96">
        <f t="shared" si="33"/>
        <v>0</v>
      </c>
      <c r="H180" s="97">
        <f t="shared" si="35"/>
        <v>0</v>
      </c>
    </row>
    <row r="181" spans="1:11" ht="30" x14ac:dyDescent="0.25">
      <c r="A181" s="18" t="s">
        <v>418</v>
      </c>
      <c r="B181" s="28" t="s">
        <v>283</v>
      </c>
      <c r="C181" s="26" t="s">
        <v>284</v>
      </c>
      <c r="D181" s="22" t="s">
        <v>205</v>
      </c>
      <c r="E181" s="138">
        <f>'8 - Dren. Sup. - Poços e Bocas'!I107</f>
        <v>0</v>
      </c>
      <c r="F181" s="104"/>
      <c r="G181" s="96">
        <f t="shared" si="33"/>
        <v>0</v>
      </c>
      <c r="H181" s="97">
        <f t="shared" si="35"/>
        <v>0</v>
      </c>
    </row>
    <row r="182" spans="1:11" ht="30" x14ac:dyDescent="0.25">
      <c r="A182" s="18" t="s">
        <v>419</v>
      </c>
      <c r="B182" s="28" t="s">
        <v>276</v>
      </c>
      <c r="C182" s="26" t="s">
        <v>285</v>
      </c>
      <c r="D182" s="22" t="s">
        <v>205</v>
      </c>
      <c r="E182" s="138">
        <f>'8 - Dren. Sup. - Poços e Bocas'!I108</f>
        <v>0</v>
      </c>
      <c r="F182" s="104"/>
      <c r="G182" s="96">
        <f t="shared" si="33"/>
        <v>0</v>
      </c>
      <c r="H182" s="97">
        <f t="shared" si="35"/>
        <v>0</v>
      </c>
    </row>
    <row r="183" spans="1:11" ht="30" x14ac:dyDescent="0.25">
      <c r="A183" s="18" t="s">
        <v>420</v>
      </c>
      <c r="B183" s="28" t="s">
        <v>277</v>
      </c>
      <c r="C183" s="26" t="s">
        <v>286</v>
      </c>
      <c r="D183" s="22" t="s">
        <v>205</v>
      </c>
      <c r="E183" s="138">
        <f>'8 - Dren. Sup. - Poços e Bocas'!I109</f>
        <v>0</v>
      </c>
      <c r="F183" s="104"/>
      <c r="G183" s="96">
        <f t="shared" si="33"/>
        <v>0</v>
      </c>
      <c r="H183" s="97">
        <f t="shared" si="35"/>
        <v>0</v>
      </c>
    </row>
    <row r="184" spans="1:11" ht="30" x14ac:dyDescent="0.25">
      <c r="A184" s="18" t="s">
        <v>421</v>
      </c>
      <c r="B184" s="28" t="s">
        <v>278</v>
      </c>
      <c r="C184" s="26" t="s">
        <v>287</v>
      </c>
      <c r="D184" s="22" t="s">
        <v>205</v>
      </c>
      <c r="E184" s="138">
        <f>'8 - Dren. Sup. - Poços e Bocas'!I110</f>
        <v>0</v>
      </c>
      <c r="F184" s="104"/>
      <c r="G184" s="96">
        <f t="shared" si="33"/>
        <v>0</v>
      </c>
      <c r="H184" s="97">
        <f t="shared" si="35"/>
        <v>0</v>
      </c>
    </row>
    <row r="185" spans="1:11" ht="30" x14ac:dyDescent="0.25">
      <c r="A185" s="18" t="s">
        <v>422</v>
      </c>
      <c r="B185" s="28" t="s">
        <v>279</v>
      </c>
      <c r="C185" s="26" t="s">
        <v>288</v>
      </c>
      <c r="D185" s="22" t="s">
        <v>205</v>
      </c>
      <c r="E185" s="138">
        <f>'8 - Dren. Sup. - Poços e Bocas'!I111</f>
        <v>0</v>
      </c>
      <c r="F185" s="104"/>
      <c r="G185" s="96">
        <f t="shared" si="33"/>
        <v>0</v>
      </c>
      <c r="H185" s="97">
        <f t="shared" si="35"/>
        <v>0</v>
      </c>
    </row>
    <row r="186" spans="1:11" ht="30" x14ac:dyDescent="0.25">
      <c r="A186" s="18" t="s">
        <v>423</v>
      </c>
      <c r="B186" s="28" t="s">
        <v>280</v>
      </c>
      <c r="C186" s="26" t="s">
        <v>289</v>
      </c>
      <c r="D186" s="22" t="s">
        <v>205</v>
      </c>
      <c r="E186" s="138">
        <f>'8 - Dren. Sup. - Poços e Bocas'!I112</f>
        <v>0</v>
      </c>
      <c r="F186" s="104"/>
      <c r="G186" s="96">
        <f t="shared" si="33"/>
        <v>0</v>
      </c>
      <c r="H186" s="97">
        <f t="shared" si="35"/>
        <v>0</v>
      </c>
    </row>
    <row r="187" spans="1:11" ht="30" x14ac:dyDescent="0.25">
      <c r="A187" s="18" t="s">
        <v>424</v>
      </c>
      <c r="B187" s="28" t="s">
        <v>281</v>
      </c>
      <c r="C187" s="26" t="s">
        <v>290</v>
      </c>
      <c r="D187" s="22" t="s">
        <v>205</v>
      </c>
      <c r="E187" s="138">
        <f>'8 - Dren. Sup. - Poços e Bocas'!I113</f>
        <v>0</v>
      </c>
      <c r="F187" s="104"/>
      <c r="G187" s="96">
        <f t="shared" si="33"/>
        <v>0</v>
      </c>
      <c r="H187" s="97">
        <f t="shared" si="35"/>
        <v>0</v>
      </c>
    </row>
    <row r="188" spans="1:11" s="50" customFormat="1" ht="30" x14ac:dyDescent="0.25">
      <c r="A188" s="18" t="s">
        <v>425</v>
      </c>
      <c r="B188" s="28" t="s">
        <v>282</v>
      </c>
      <c r="C188" s="26" t="s">
        <v>291</v>
      </c>
      <c r="D188" s="22" t="s">
        <v>205</v>
      </c>
      <c r="E188" s="138">
        <f>'8 - Dren. Sup. - Poços e Bocas'!I114</f>
        <v>0</v>
      </c>
      <c r="F188" s="104"/>
      <c r="G188" s="96">
        <f t="shared" si="33"/>
        <v>0</v>
      </c>
      <c r="H188" s="97">
        <f t="shared" si="35"/>
        <v>0</v>
      </c>
      <c r="I188"/>
      <c r="J188"/>
      <c r="K188"/>
    </row>
    <row r="189" spans="1:11" x14ac:dyDescent="0.25">
      <c r="A189" s="12">
        <v>9</v>
      </c>
      <c r="B189" s="14"/>
      <c r="C189" s="438" t="s">
        <v>69</v>
      </c>
      <c r="D189" s="439"/>
      <c r="E189" s="439"/>
      <c r="F189" s="439"/>
      <c r="G189" s="439"/>
      <c r="H189" s="440"/>
    </row>
    <row r="190" spans="1:11" ht="30" x14ac:dyDescent="0.25">
      <c r="A190" s="34" t="s">
        <v>76</v>
      </c>
      <c r="B190" s="4">
        <v>72888</v>
      </c>
      <c r="C190" s="11" t="s">
        <v>444</v>
      </c>
      <c r="D190" s="15" t="s">
        <v>33</v>
      </c>
      <c r="E190" s="128">
        <f>'9 - Calçadas'!I8</f>
        <v>0</v>
      </c>
      <c r="F190" s="102"/>
      <c r="G190" s="96">
        <f t="shared" ref="G190:G194" si="36">F190*(1+$G$5)</f>
        <v>0</v>
      </c>
      <c r="H190" s="97">
        <f t="shared" ref="H190" si="37">G190*E190</f>
        <v>0</v>
      </c>
    </row>
    <row r="191" spans="1:11" ht="30" x14ac:dyDescent="0.25">
      <c r="A191" s="34" t="s">
        <v>77</v>
      </c>
      <c r="B191" s="4">
        <v>94319</v>
      </c>
      <c r="C191" s="11" t="s">
        <v>292</v>
      </c>
      <c r="D191" s="15" t="s">
        <v>33</v>
      </c>
      <c r="E191" s="128">
        <f>'9 - Calçadas'!I9</f>
        <v>0</v>
      </c>
      <c r="F191" s="96"/>
      <c r="G191" s="96">
        <f t="shared" si="36"/>
        <v>0</v>
      </c>
      <c r="H191" s="97">
        <f t="shared" ref="H191:H194" si="38">G191*E191</f>
        <v>0</v>
      </c>
    </row>
    <row r="192" spans="1:11" ht="30" x14ac:dyDescent="0.25">
      <c r="A192" s="34" t="s">
        <v>427</v>
      </c>
      <c r="B192" s="4" t="s">
        <v>70</v>
      </c>
      <c r="C192" s="11" t="s">
        <v>72</v>
      </c>
      <c r="D192" s="15" t="s">
        <v>33</v>
      </c>
      <c r="E192" s="128">
        <f>'9 - Calçadas'!I10</f>
        <v>0</v>
      </c>
      <c r="F192" s="96"/>
      <c r="G192" s="96">
        <f t="shared" si="36"/>
        <v>0</v>
      </c>
      <c r="H192" s="97">
        <f t="shared" si="38"/>
        <v>0</v>
      </c>
    </row>
    <row r="193" spans="1:11" ht="45" x14ac:dyDescent="0.25">
      <c r="A193" s="34" t="s">
        <v>428</v>
      </c>
      <c r="B193" s="4">
        <v>94990</v>
      </c>
      <c r="C193" s="11" t="s">
        <v>74</v>
      </c>
      <c r="D193" s="15" t="s">
        <v>33</v>
      </c>
      <c r="E193" s="128">
        <f>'9 - Calçadas'!I11</f>
        <v>0</v>
      </c>
      <c r="F193" s="96"/>
      <c r="G193" s="96">
        <f t="shared" si="36"/>
        <v>0</v>
      </c>
      <c r="H193" s="97">
        <f t="shared" si="38"/>
        <v>0</v>
      </c>
    </row>
    <row r="194" spans="1:11" ht="45" x14ac:dyDescent="0.25">
      <c r="A194" s="34" t="s">
        <v>429</v>
      </c>
      <c r="B194" s="4">
        <v>94991</v>
      </c>
      <c r="C194" s="11" t="s">
        <v>123</v>
      </c>
      <c r="D194" s="15" t="s">
        <v>33</v>
      </c>
      <c r="E194" s="128">
        <f>'9 - Calçadas'!I12</f>
        <v>0</v>
      </c>
      <c r="F194" s="96"/>
      <c r="G194" s="96">
        <f t="shared" si="36"/>
        <v>0</v>
      </c>
      <c r="H194" s="97">
        <f t="shared" si="38"/>
        <v>0</v>
      </c>
    </row>
    <row r="195" spans="1:11" x14ac:dyDescent="0.25">
      <c r="A195" s="12">
        <v>10</v>
      </c>
      <c r="B195" s="14"/>
      <c r="C195" s="438" t="s">
        <v>48</v>
      </c>
      <c r="D195" s="439"/>
      <c r="E195" s="439"/>
      <c r="F195" s="439"/>
      <c r="G195" s="439"/>
      <c r="H195" s="440"/>
    </row>
    <row r="196" spans="1:11" ht="30" x14ac:dyDescent="0.25">
      <c r="A196" s="34" t="s">
        <v>137</v>
      </c>
      <c r="B196" s="4">
        <v>72947</v>
      </c>
      <c r="C196" s="11" t="s">
        <v>73</v>
      </c>
      <c r="D196" s="15" t="s">
        <v>23</v>
      </c>
      <c r="E196" s="128">
        <f>'10 - Sinalização'!G8</f>
        <v>0</v>
      </c>
      <c r="F196" s="102"/>
      <c r="G196" s="96">
        <f t="shared" ref="G196:G197" si="39">F196*(1+$G$5)</f>
        <v>0</v>
      </c>
      <c r="H196" s="97">
        <f t="shared" ref="H196" si="40">G196*E196</f>
        <v>0</v>
      </c>
    </row>
    <row r="197" spans="1:11" ht="45" x14ac:dyDescent="0.25">
      <c r="A197" s="34" t="s">
        <v>138</v>
      </c>
      <c r="B197" s="4" t="s">
        <v>559</v>
      </c>
      <c r="C197" s="11" t="s">
        <v>296</v>
      </c>
      <c r="D197" s="15" t="s">
        <v>23</v>
      </c>
      <c r="E197" s="128">
        <f>'10 - Sinalização'!G9</f>
        <v>0</v>
      </c>
      <c r="F197" s="105">
        <f>Composições!I16</f>
        <v>0</v>
      </c>
      <c r="G197" s="96">
        <f t="shared" si="39"/>
        <v>0</v>
      </c>
      <c r="H197" s="97">
        <f t="shared" ref="H197" si="41">G197*E197</f>
        <v>0</v>
      </c>
    </row>
    <row r="198" spans="1:11" x14ac:dyDescent="0.25">
      <c r="A198" s="12">
        <v>11</v>
      </c>
      <c r="B198" s="14"/>
      <c r="C198" s="438" t="s">
        <v>49</v>
      </c>
      <c r="D198" s="439"/>
      <c r="E198" s="439"/>
      <c r="F198" s="439"/>
      <c r="G198" s="439"/>
      <c r="H198" s="440"/>
    </row>
    <row r="199" spans="1:11" ht="15.75" x14ac:dyDescent="0.25">
      <c r="A199" s="34" t="s">
        <v>430</v>
      </c>
      <c r="B199" s="4" t="s">
        <v>75</v>
      </c>
      <c r="C199" s="10" t="s">
        <v>310</v>
      </c>
      <c r="D199" s="22" t="s">
        <v>205</v>
      </c>
      <c r="E199" s="128">
        <f>'11 - Identificação'!I8</f>
        <v>0</v>
      </c>
      <c r="F199" s="102"/>
      <c r="G199" s="96">
        <f t="shared" ref="G199:G205" si="42">F199*(1+$G$5)</f>
        <v>0</v>
      </c>
      <c r="H199" s="97">
        <f t="shared" ref="H199" si="43">G199*E199</f>
        <v>0</v>
      </c>
    </row>
    <row r="200" spans="1:11" ht="15.75" x14ac:dyDescent="0.25">
      <c r="A200" s="34" t="s">
        <v>431</v>
      </c>
      <c r="B200" s="29">
        <v>34723</v>
      </c>
      <c r="C200" s="10" t="s">
        <v>309</v>
      </c>
      <c r="D200" s="15" t="s">
        <v>23</v>
      </c>
      <c r="E200" s="128">
        <f>'11 - Identificação'!I9</f>
        <v>0</v>
      </c>
      <c r="F200" s="105"/>
      <c r="G200" s="96">
        <f t="shared" si="42"/>
        <v>0</v>
      </c>
      <c r="H200" s="97">
        <f t="shared" ref="H200:H205" si="44">G200*E200</f>
        <v>0</v>
      </c>
    </row>
    <row r="201" spans="1:11" ht="34.5" customHeight="1" x14ac:dyDescent="0.25">
      <c r="A201" s="34" t="s">
        <v>432</v>
      </c>
      <c r="B201" s="29" t="s">
        <v>302</v>
      </c>
      <c r="C201" s="11" t="s">
        <v>308</v>
      </c>
      <c r="D201" s="15" t="s">
        <v>23</v>
      </c>
      <c r="E201" s="128">
        <f>'11 - Identificação'!I10</f>
        <v>0</v>
      </c>
      <c r="F201" s="105"/>
      <c r="G201" s="96">
        <f t="shared" si="42"/>
        <v>0</v>
      </c>
      <c r="H201" s="97">
        <f t="shared" si="44"/>
        <v>0</v>
      </c>
    </row>
    <row r="202" spans="1:11" ht="34.5" customHeight="1" x14ac:dyDescent="0.25">
      <c r="A202" s="34" t="s">
        <v>433</v>
      </c>
      <c r="B202" s="29" t="s">
        <v>304</v>
      </c>
      <c r="C202" s="11" t="s">
        <v>307</v>
      </c>
      <c r="D202" s="22" t="s">
        <v>205</v>
      </c>
      <c r="E202" s="128">
        <f>'11 - Identificação'!I11</f>
        <v>0</v>
      </c>
      <c r="F202" s="105"/>
      <c r="G202" s="96">
        <f t="shared" si="42"/>
        <v>0</v>
      </c>
      <c r="H202" s="97">
        <f t="shared" si="44"/>
        <v>0</v>
      </c>
    </row>
    <row r="203" spans="1:11" ht="34.5" customHeight="1" x14ac:dyDescent="0.25">
      <c r="A203" s="34" t="s">
        <v>434</v>
      </c>
      <c r="B203" s="29" t="s">
        <v>305</v>
      </c>
      <c r="C203" s="11" t="s">
        <v>306</v>
      </c>
      <c r="D203" s="22" t="s">
        <v>205</v>
      </c>
      <c r="E203" s="128">
        <f>'11 - Identificação'!I12</f>
        <v>0</v>
      </c>
      <c r="F203" s="105"/>
      <c r="G203" s="96">
        <f t="shared" si="42"/>
        <v>0</v>
      </c>
      <c r="H203" s="97">
        <f t="shared" si="44"/>
        <v>0</v>
      </c>
    </row>
    <row r="204" spans="1:11" ht="30" x14ac:dyDescent="0.25">
      <c r="A204" s="34" t="s">
        <v>435</v>
      </c>
      <c r="B204" s="29" t="s">
        <v>311</v>
      </c>
      <c r="C204" s="11" t="s">
        <v>312</v>
      </c>
      <c r="D204" s="22" t="s">
        <v>205</v>
      </c>
      <c r="E204" s="128">
        <f>'11 - Identificação'!I13</f>
        <v>0</v>
      </c>
      <c r="F204" s="105"/>
      <c r="G204" s="96">
        <f t="shared" si="42"/>
        <v>0</v>
      </c>
      <c r="H204" s="97">
        <f t="shared" si="44"/>
        <v>0</v>
      </c>
    </row>
    <row r="205" spans="1:11" ht="30" x14ac:dyDescent="0.25">
      <c r="A205" s="34" t="s">
        <v>436</v>
      </c>
      <c r="B205" s="29" t="s">
        <v>314</v>
      </c>
      <c r="C205" s="11" t="s">
        <v>313</v>
      </c>
      <c r="D205" s="22" t="s">
        <v>205</v>
      </c>
      <c r="E205" s="128">
        <f>'11 - Identificação'!I14</f>
        <v>0</v>
      </c>
      <c r="F205" s="105"/>
      <c r="G205" s="96">
        <f t="shared" si="42"/>
        <v>0</v>
      </c>
      <c r="H205" s="97">
        <f t="shared" si="44"/>
        <v>0</v>
      </c>
    </row>
    <row r="206" spans="1:11" ht="15" customHeight="1" x14ac:dyDescent="0.25">
      <c r="A206" s="264" t="s">
        <v>568</v>
      </c>
      <c r="B206" s="265"/>
      <c r="C206" s="265"/>
      <c r="D206" s="265"/>
      <c r="E206" s="265"/>
      <c r="F206" s="265"/>
      <c r="G206" s="107"/>
      <c r="H206" s="83"/>
    </row>
    <row r="207" spans="1:11" s="50" customFormat="1" ht="62.25" customHeight="1" x14ac:dyDescent="0.25">
      <c r="A207" s="278" t="s">
        <v>714</v>
      </c>
      <c r="B207" s="279"/>
      <c r="C207" s="279"/>
      <c r="D207" s="279"/>
      <c r="E207" s="279"/>
      <c r="F207" s="279"/>
      <c r="G207" s="279"/>
      <c r="H207" s="280"/>
      <c r="I207"/>
      <c r="J207"/>
      <c r="K207"/>
    </row>
    <row r="208" spans="1:11" ht="32.25" customHeight="1" x14ac:dyDescent="0.25">
      <c r="A208" s="266" t="s">
        <v>676</v>
      </c>
      <c r="B208" s="266"/>
      <c r="C208" s="266"/>
      <c r="D208" s="266"/>
      <c r="E208" s="266"/>
      <c r="F208" s="266"/>
      <c r="G208" s="266"/>
      <c r="H208" s="266"/>
      <c r="I208" s="50"/>
      <c r="J208" s="50"/>
      <c r="K208" s="50"/>
    </row>
    <row r="209" ht="32.25" customHeight="1" x14ac:dyDescent="0.25"/>
    <row r="210" ht="32.25" customHeight="1" x14ac:dyDescent="0.25"/>
    <row r="211" ht="32.25" customHeight="1" x14ac:dyDescent="0.25"/>
    <row r="212" ht="32.25" customHeight="1" x14ac:dyDescent="0.25"/>
    <row r="218" ht="18.75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</sheetData>
  <mergeCells count="11">
    <mergeCell ref="A208:H208"/>
    <mergeCell ref="A1:H1"/>
    <mergeCell ref="B3:F3"/>
    <mergeCell ref="B4:F4"/>
    <mergeCell ref="B5:F5"/>
    <mergeCell ref="B6:F6"/>
    <mergeCell ref="A2:H2"/>
    <mergeCell ref="G3:G4"/>
    <mergeCell ref="G5:G6"/>
    <mergeCell ref="A207:H207"/>
    <mergeCell ref="A206:F206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2"/>
  <sheetViews>
    <sheetView topLeftCell="A3" workbookViewId="0">
      <selection activeCell="H7" sqref="H7"/>
    </sheetView>
  </sheetViews>
  <sheetFormatPr defaultRowHeight="15" x14ac:dyDescent="0.25"/>
  <cols>
    <col min="3" max="3" width="48.7109375" customWidth="1"/>
    <col min="4" max="4" width="11.140625" customWidth="1"/>
    <col min="5" max="5" width="17.7109375" customWidth="1"/>
    <col min="6" max="6" width="17" customWidth="1"/>
    <col min="7" max="8" width="13.7109375" customWidth="1"/>
    <col min="9" max="9" width="16.85546875" customWidth="1"/>
  </cols>
  <sheetData>
    <row r="1" spans="1:9" ht="26.25" x14ac:dyDescent="0.25">
      <c r="A1" s="304"/>
      <c r="B1" s="305"/>
      <c r="C1" s="305"/>
      <c r="D1" s="305"/>
      <c r="E1" s="305"/>
      <c r="F1" s="305"/>
      <c r="G1" s="305"/>
      <c r="H1" s="305"/>
      <c r="I1" s="305"/>
    </row>
    <row r="2" spans="1:9" ht="18.75" x14ac:dyDescent="0.25">
      <c r="A2" s="306" t="s">
        <v>603</v>
      </c>
      <c r="B2" s="307"/>
      <c r="C2" s="307"/>
      <c r="D2" s="307"/>
      <c r="E2" s="307"/>
      <c r="F2" s="307"/>
      <c r="G2" s="307"/>
      <c r="H2" s="307"/>
      <c r="I2" s="307"/>
    </row>
    <row r="3" spans="1:9" x14ac:dyDescent="0.25">
      <c r="A3" s="2" t="s">
        <v>13</v>
      </c>
      <c r="B3" s="299"/>
      <c r="C3" s="300"/>
      <c r="D3" s="300"/>
      <c r="E3" s="300"/>
      <c r="F3" s="300"/>
      <c r="G3" s="312"/>
      <c r="H3" s="308" t="s">
        <v>17</v>
      </c>
      <c r="I3" s="84" t="s">
        <v>18</v>
      </c>
    </row>
    <row r="4" spans="1:9" x14ac:dyDescent="0.25">
      <c r="A4" s="2" t="s">
        <v>14</v>
      </c>
      <c r="B4" s="310"/>
      <c r="C4" s="311"/>
      <c r="D4" s="311"/>
      <c r="E4" s="311"/>
      <c r="F4" s="311"/>
      <c r="G4" s="314"/>
      <c r="H4" s="309"/>
      <c r="I4" s="85">
        <v>43113</v>
      </c>
    </row>
    <row r="5" spans="1:9" x14ac:dyDescent="0.25">
      <c r="A5" s="2" t="s">
        <v>15</v>
      </c>
      <c r="B5" s="299"/>
      <c r="C5" s="300"/>
      <c r="D5" s="300"/>
      <c r="E5" s="300"/>
      <c r="F5" s="300"/>
      <c r="G5" s="312"/>
      <c r="H5" s="276">
        <f>BDI!I22</f>
        <v>0.31126118815198645</v>
      </c>
      <c r="I5" s="84" t="s">
        <v>19</v>
      </c>
    </row>
    <row r="6" spans="1:9" x14ac:dyDescent="0.25">
      <c r="A6" s="2" t="s">
        <v>16</v>
      </c>
      <c r="B6" s="302"/>
      <c r="C6" s="303"/>
      <c r="D6" s="303"/>
      <c r="E6" s="303"/>
      <c r="F6" s="303"/>
      <c r="G6" s="313"/>
      <c r="H6" s="301"/>
      <c r="I6" s="86">
        <v>42917</v>
      </c>
    </row>
    <row r="7" spans="1:9" ht="30" x14ac:dyDescent="0.25">
      <c r="A7" s="79" t="s">
        <v>455</v>
      </c>
      <c r="B7" s="79" t="s">
        <v>1</v>
      </c>
      <c r="C7" s="79" t="s">
        <v>571</v>
      </c>
      <c r="D7" s="79" t="s">
        <v>298</v>
      </c>
      <c r="E7" s="79" t="s">
        <v>3</v>
      </c>
      <c r="F7" s="79" t="s">
        <v>572</v>
      </c>
      <c r="G7" s="79" t="s">
        <v>573</v>
      </c>
      <c r="H7" s="79" t="s">
        <v>574</v>
      </c>
      <c r="I7" s="79" t="s">
        <v>575</v>
      </c>
    </row>
    <row r="8" spans="1:9" ht="45" x14ac:dyDescent="0.25">
      <c r="A8" s="61" t="s">
        <v>76</v>
      </c>
      <c r="B8" s="90">
        <v>72888</v>
      </c>
      <c r="C8" s="123" t="s">
        <v>444</v>
      </c>
      <c r="D8" s="89" t="s">
        <v>33</v>
      </c>
      <c r="E8" s="62"/>
      <c r="F8" s="62"/>
      <c r="G8" s="62"/>
      <c r="H8" s="62"/>
      <c r="I8" s="116">
        <f>F8*G8*H8</f>
        <v>0</v>
      </c>
    </row>
    <row r="9" spans="1:9" ht="45" x14ac:dyDescent="0.25">
      <c r="A9" s="61" t="s">
        <v>77</v>
      </c>
      <c r="B9" s="90">
        <v>94319</v>
      </c>
      <c r="C9" s="123" t="s">
        <v>292</v>
      </c>
      <c r="D9" s="89" t="s">
        <v>33</v>
      </c>
      <c r="E9" s="62"/>
      <c r="F9" s="62"/>
      <c r="G9" s="62"/>
      <c r="H9" s="62"/>
      <c r="I9" s="116">
        <f t="shared" ref="I9:I12" si="0">F9*G9*H9</f>
        <v>0</v>
      </c>
    </row>
    <row r="10" spans="1:9" ht="30" x14ac:dyDescent="0.25">
      <c r="A10" s="61" t="s">
        <v>427</v>
      </c>
      <c r="B10" s="90" t="s">
        <v>70</v>
      </c>
      <c r="C10" s="123" t="s">
        <v>72</v>
      </c>
      <c r="D10" s="89" t="s">
        <v>33</v>
      </c>
      <c r="E10" s="62"/>
      <c r="F10" s="62"/>
      <c r="G10" s="62"/>
      <c r="H10" s="62"/>
      <c r="I10" s="116">
        <f t="shared" si="0"/>
        <v>0</v>
      </c>
    </row>
    <row r="11" spans="1:9" ht="60" x14ac:dyDescent="0.25">
      <c r="A11" s="61" t="s">
        <v>428</v>
      </c>
      <c r="B11" s="90">
        <v>94990</v>
      </c>
      <c r="C11" s="123" t="s">
        <v>74</v>
      </c>
      <c r="D11" s="89" t="s">
        <v>33</v>
      </c>
      <c r="E11" s="62"/>
      <c r="F11" s="62"/>
      <c r="G11" s="62"/>
      <c r="H11" s="62"/>
      <c r="I11" s="116">
        <f t="shared" si="0"/>
        <v>0</v>
      </c>
    </row>
    <row r="12" spans="1:9" ht="60" x14ac:dyDescent="0.25">
      <c r="A12" s="61" t="s">
        <v>429</v>
      </c>
      <c r="B12" s="90">
        <v>94991</v>
      </c>
      <c r="C12" s="123" t="s">
        <v>123</v>
      </c>
      <c r="D12" s="89" t="s">
        <v>33</v>
      </c>
      <c r="E12" s="62"/>
      <c r="F12" s="62"/>
      <c r="G12" s="62"/>
      <c r="H12" s="62"/>
      <c r="I12" s="116">
        <f t="shared" si="0"/>
        <v>0</v>
      </c>
    </row>
  </sheetData>
  <mergeCells count="8"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9"/>
  <sheetViews>
    <sheetView workbookViewId="0">
      <selection activeCell="F12" sqref="F12"/>
    </sheetView>
  </sheetViews>
  <sheetFormatPr defaultRowHeight="15" x14ac:dyDescent="0.25"/>
  <cols>
    <col min="3" max="3" width="55" customWidth="1"/>
    <col min="5" max="5" width="13.7109375" customWidth="1"/>
    <col min="6" max="6" width="14.140625" customWidth="1"/>
    <col min="7" max="7" width="17.5703125" customWidth="1"/>
  </cols>
  <sheetData>
    <row r="1" spans="1:7" ht="26.25" x14ac:dyDescent="0.25">
      <c r="A1" s="304"/>
      <c r="B1" s="305"/>
      <c r="C1" s="305"/>
      <c r="D1" s="305"/>
      <c r="E1" s="305"/>
      <c r="F1" s="305"/>
      <c r="G1" s="305"/>
    </row>
    <row r="2" spans="1:7" ht="18.75" x14ac:dyDescent="0.25">
      <c r="A2" s="306" t="s">
        <v>604</v>
      </c>
      <c r="B2" s="307"/>
      <c r="C2" s="307"/>
      <c r="D2" s="307"/>
      <c r="E2" s="307"/>
      <c r="F2" s="307"/>
      <c r="G2" s="307"/>
    </row>
    <row r="3" spans="1:7" x14ac:dyDescent="0.25">
      <c r="A3" s="2" t="s">
        <v>13</v>
      </c>
      <c r="B3" s="299"/>
      <c r="C3" s="300"/>
      <c r="D3" s="300"/>
      <c r="E3" s="300"/>
      <c r="F3" s="308" t="s">
        <v>17</v>
      </c>
      <c r="G3" s="84" t="s">
        <v>18</v>
      </c>
    </row>
    <row r="4" spans="1:7" x14ac:dyDescent="0.25">
      <c r="A4" s="2" t="s">
        <v>14</v>
      </c>
      <c r="B4" s="310"/>
      <c r="C4" s="311"/>
      <c r="D4" s="311"/>
      <c r="E4" s="311"/>
      <c r="F4" s="309"/>
      <c r="G4" s="85">
        <v>43113</v>
      </c>
    </row>
    <row r="5" spans="1:7" x14ac:dyDescent="0.25">
      <c r="A5" s="2" t="s">
        <v>15</v>
      </c>
      <c r="B5" s="299"/>
      <c r="C5" s="300"/>
      <c r="D5" s="300"/>
      <c r="E5" s="300"/>
      <c r="F5" s="276">
        <f>BDI!I22</f>
        <v>0.31126118815198645</v>
      </c>
      <c r="G5" s="84" t="s">
        <v>19</v>
      </c>
    </row>
    <row r="6" spans="1:7" x14ac:dyDescent="0.25">
      <c r="A6" s="2" t="s">
        <v>16</v>
      </c>
      <c r="B6" s="302"/>
      <c r="C6" s="303"/>
      <c r="D6" s="303"/>
      <c r="E6" s="303"/>
      <c r="F6" s="301"/>
      <c r="G6" s="86">
        <v>42917</v>
      </c>
    </row>
    <row r="7" spans="1:7" ht="30" x14ac:dyDescent="0.25">
      <c r="A7" s="79" t="s">
        <v>455</v>
      </c>
      <c r="B7" s="79" t="s">
        <v>1</v>
      </c>
      <c r="C7" s="79" t="s">
        <v>571</v>
      </c>
      <c r="D7" s="79" t="s">
        <v>298</v>
      </c>
      <c r="E7" s="79" t="s">
        <v>3</v>
      </c>
      <c r="F7" s="79" t="s">
        <v>713</v>
      </c>
      <c r="G7" s="79" t="s">
        <v>575</v>
      </c>
    </row>
    <row r="8" spans="1:7" ht="30" x14ac:dyDescent="0.25">
      <c r="A8" s="61" t="s">
        <v>137</v>
      </c>
      <c r="B8" s="90">
        <v>72947</v>
      </c>
      <c r="C8" s="123" t="s">
        <v>712</v>
      </c>
      <c r="D8" s="89" t="s">
        <v>23</v>
      </c>
      <c r="E8" s="62"/>
      <c r="F8" s="62"/>
      <c r="G8" s="116">
        <f>F8</f>
        <v>0</v>
      </c>
    </row>
    <row r="9" spans="1:7" ht="60" x14ac:dyDescent="0.25">
      <c r="A9" s="61" t="s">
        <v>138</v>
      </c>
      <c r="B9" s="90" t="s">
        <v>559</v>
      </c>
      <c r="C9" s="123" t="s">
        <v>296</v>
      </c>
      <c r="D9" s="89" t="s">
        <v>23</v>
      </c>
      <c r="E9" s="62"/>
      <c r="F9" s="62"/>
      <c r="G9" s="116">
        <f>F9</f>
        <v>0</v>
      </c>
    </row>
  </sheetData>
  <mergeCells count="8"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topLeftCell="A6" workbookViewId="0">
      <selection activeCell="C12" sqref="C12"/>
    </sheetView>
  </sheetViews>
  <sheetFormatPr defaultRowHeight="15" x14ac:dyDescent="0.25"/>
  <cols>
    <col min="2" max="2" width="9.85546875" bestFit="1" customWidth="1"/>
    <col min="3" max="3" width="46.7109375" customWidth="1"/>
    <col min="5" max="5" width="14.42578125" customWidth="1"/>
    <col min="6" max="6" width="17" customWidth="1"/>
    <col min="7" max="7" width="16.28515625" customWidth="1"/>
    <col min="8" max="8" width="17" customWidth="1"/>
    <col min="9" max="9" width="18.42578125" customWidth="1"/>
  </cols>
  <sheetData>
    <row r="1" spans="1:9" ht="26.25" x14ac:dyDescent="0.25">
      <c r="A1" s="304"/>
      <c r="B1" s="305"/>
      <c r="C1" s="305"/>
      <c r="D1" s="305"/>
      <c r="E1" s="305"/>
      <c r="F1" s="305"/>
      <c r="G1" s="305"/>
      <c r="H1" s="305"/>
      <c r="I1" s="305"/>
    </row>
    <row r="2" spans="1:9" ht="18.75" x14ac:dyDescent="0.25">
      <c r="A2" s="306" t="s">
        <v>605</v>
      </c>
      <c r="B2" s="307"/>
      <c r="C2" s="307"/>
      <c r="D2" s="307"/>
      <c r="E2" s="307"/>
      <c r="F2" s="307"/>
      <c r="G2" s="307"/>
      <c r="H2" s="307"/>
      <c r="I2" s="307"/>
    </row>
    <row r="3" spans="1:9" x14ac:dyDescent="0.25">
      <c r="A3" s="2" t="s">
        <v>13</v>
      </c>
      <c r="B3" s="299"/>
      <c r="C3" s="300"/>
      <c r="D3" s="300"/>
      <c r="E3" s="300"/>
      <c r="F3" s="300"/>
      <c r="G3" s="312"/>
      <c r="H3" s="308" t="s">
        <v>17</v>
      </c>
      <c r="I3" s="84" t="s">
        <v>18</v>
      </c>
    </row>
    <row r="4" spans="1:9" x14ac:dyDescent="0.25">
      <c r="A4" s="2" t="s">
        <v>14</v>
      </c>
      <c r="B4" s="310"/>
      <c r="C4" s="311"/>
      <c r="D4" s="311"/>
      <c r="E4" s="311"/>
      <c r="F4" s="311"/>
      <c r="G4" s="314"/>
      <c r="H4" s="309"/>
      <c r="I4" s="85">
        <v>43113</v>
      </c>
    </row>
    <row r="5" spans="1:9" x14ac:dyDescent="0.25">
      <c r="A5" s="2" t="s">
        <v>15</v>
      </c>
      <c r="B5" s="299"/>
      <c r="C5" s="300"/>
      <c r="D5" s="300"/>
      <c r="E5" s="300"/>
      <c r="F5" s="300"/>
      <c r="G5" s="312"/>
      <c r="H5" s="276">
        <f>BDI!I22</f>
        <v>0.31126118815198645</v>
      </c>
      <c r="I5" s="84" t="s">
        <v>19</v>
      </c>
    </row>
    <row r="6" spans="1:9" x14ac:dyDescent="0.25">
      <c r="A6" s="2" t="s">
        <v>16</v>
      </c>
      <c r="B6" s="302"/>
      <c r="C6" s="303"/>
      <c r="D6" s="303"/>
      <c r="E6" s="303"/>
      <c r="F6" s="303"/>
      <c r="G6" s="313"/>
      <c r="H6" s="301"/>
      <c r="I6" s="86">
        <v>42917</v>
      </c>
    </row>
    <row r="7" spans="1:9" ht="30" x14ac:dyDescent="0.25">
      <c r="A7" s="79" t="s">
        <v>455</v>
      </c>
      <c r="B7" s="79" t="s">
        <v>1</v>
      </c>
      <c r="C7" s="79" t="s">
        <v>571</v>
      </c>
      <c r="D7" s="79" t="s">
        <v>298</v>
      </c>
      <c r="E7" s="79" t="s">
        <v>3</v>
      </c>
      <c r="F7" s="79" t="s">
        <v>572</v>
      </c>
      <c r="G7" s="79" t="s">
        <v>573</v>
      </c>
      <c r="H7" s="79" t="s">
        <v>574</v>
      </c>
      <c r="I7" s="79" t="s">
        <v>575</v>
      </c>
    </row>
    <row r="8" spans="1:9" ht="15.75" x14ac:dyDescent="0.25">
      <c r="A8" s="61" t="s">
        <v>430</v>
      </c>
      <c r="B8" s="90" t="s">
        <v>75</v>
      </c>
      <c r="C8" s="124" t="s">
        <v>310</v>
      </c>
      <c r="D8" s="155" t="s">
        <v>205</v>
      </c>
      <c r="E8" s="62"/>
      <c r="F8" s="62"/>
      <c r="G8" s="62"/>
      <c r="H8" s="62"/>
      <c r="I8" s="91">
        <f>E8</f>
        <v>0</v>
      </c>
    </row>
    <row r="9" spans="1:9" ht="15.75" x14ac:dyDescent="0.25">
      <c r="A9" s="61" t="s">
        <v>431</v>
      </c>
      <c r="B9" s="161">
        <v>34723</v>
      </c>
      <c r="C9" s="124" t="s">
        <v>309</v>
      </c>
      <c r="D9" s="89" t="s">
        <v>23</v>
      </c>
      <c r="E9" s="62"/>
      <c r="F9" s="62"/>
      <c r="G9" s="62"/>
      <c r="H9" s="62"/>
      <c r="I9" s="91">
        <f>F9*G9</f>
        <v>0</v>
      </c>
    </row>
    <row r="10" spans="1:9" ht="45" x14ac:dyDescent="0.25">
      <c r="A10" s="61" t="s">
        <v>432</v>
      </c>
      <c r="B10" s="161" t="s">
        <v>302</v>
      </c>
      <c r="C10" s="123" t="s">
        <v>308</v>
      </c>
      <c r="D10" s="89" t="s">
        <v>23</v>
      </c>
      <c r="E10" s="62"/>
      <c r="F10" s="62"/>
      <c r="G10" s="62"/>
      <c r="H10" s="62"/>
      <c r="I10" s="91">
        <f>F10*G10</f>
        <v>0</v>
      </c>
    </row>
    <row r="11" spans="1:9" ht="45" x14ac:dyDescent="0.25">
      <c r="A11" s="61" t="s">
        <v>433</v>
      </c>
      <c r="B11" s="161" t="s">
        <v>304</v>
      </c>
      <c r="C11" s="123" t="s">
        <v>307</v>
      </c>
      <c r="D11" s="155" t="s">
        <v>205</v>
      </c>
      <c r="E11" s="62"/>
      <c r="F11" s="62"/>
      <c r="G11" s="62"/>
      <c r="H11" s="62"/>
      <c r="I11" s="91">
        <f>E11</f>
        <v>0</v>
      </c>
    </row>
    <row r="12" spans="1:9" ht="45" x14ac:dyDescent="0.25">
      <c r="A12" s="61" t="s">
        <v>434</v>
      </c>
      <c r="B12" s="161" t="s">
        <v>305</v>
      </c>
      <c r="C12" s="123" t="s">
        <v>306</v>
      </c>
      <c r="D12" s="155" t="s">
        <v>205</v>
      </c>
      <c r="E12" s="62"/>
      <c r="F12" s="62"/>
      <c r="G12" s="62"/>
      <c r="H12" s="62"/>
      <c r="I12" s="91">
        <f t="shared" ref="I12:I14" si="0">E12</f>
        <v>0</v>
      </c>
    </row>
    <row r="13" spans="1:9" ht="45" x14ac:dyDescent="0.25">
      <c r="A13" s="61" t="s">
        <v>435</v>
      </c>
      <c r="B13" s="161" t="s">
        <v>311</v>
      </c>
      <c r="C13" s="123" t="s">
        <v>312</v>
      </c>
      <c r="D13" s="155" t="s">
        <v>205</v>
      </c>
      <c r="E13" s="62"/>
      <c r="F13" s="62"/>
      <c r="G13" s="62"/>
      <c r="H13" s="62"/>
      <c r="I13" s="91">
        <f t="shared" si="0"/>
        <v>0</v>
      </c>
    </row>
    <row r="14" spans="1:9" ht="45" x14ac:dyDescent="0.25">
      <c r="A14" s="61" t="s">
        <v>436</v>
      </c>
      <c r="B14" s="161" t="s">
        <v>314</v>
      </c>
      <c r="C14" s="123" t="s">
        <v>313</v>
      </c>
      <c r="D14" s="155" t="s">
        <v>205</v>
      </c>
      <c r="E14" s="62"/>
      <c r="F14" s="62"/>
      <c r="G14" s="62"/>
      <c r="H14" s="62"/>
      <c r="I14" s="91">
        <f t="shared" si="0"/>
        <v>0</v>
      </c>
    </row>
  </sheetData>
  <mergeCells count="8"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34"/>
  <sheetViews>
    <sheetView topLeftCell="A18" zoomScale="90" zoomScaleNormal="90" workbookViewId="0">
      <selection activeCell="O42" sqref="O42"/>
    </sheetView>
  </sheetViews>
  <sheetFormatPr defaultRowHeight="15" x14ac:dyDescent="0.25"/>
  <cols>
    <col min="6" max="6" width="9.5703125" bestFit="1" customWidth="1"/>
    <col min="7" max="7" width="8.7109375" customWidth="1"/>
    <col min="8" max="8" width="12.85546875" customWidth="1"/>
    <col min="9" max="9" width="14.140625" customWidth="1"/>
  </cols>
  <sheetData>
    <row r="1" spans="1:9" ht="18.75" x14ac:dyDescent="0.25">
      <c r="A1" s="271" t="s">
        <v>56</v>
      </c>
      <c r="B1" s="272"/>
      <c r="C1" s="272"/>
      <c r="D1" s="272"/>
      <c r="E1" s="272"/>
      <c r="F1" s="272"/>
      <c r="G1" s="272"/>
      <c r="H1" s="272"/>
      <c r="I1" s="272"/>
    </row>
    <row r="2" spans="1:9" x14ac:dyDescent="0.25">
      <c r="A2" s="2" t="s">
        <v>13</v>
      </c>
      <c r="B2" s="346"/>
      <c r="C2" s="347"/>
      <c r="D2" s="347"/>
      <c r="E2" s="347"/>
      <c r="F2" s="347"/>
      <c r="G2" s="347"/>
      <c r="H2" s="348"/>
      <c r="I2" s="53" t="s">
        <v>17</v>
      </c>
    </row>
    <row r="3" spans="1:9" x14ac:dyDescent="0.25">
      <c r="A3" s="2" t="s">
        <v>14</v>
      </c>
      <c r="B3" s="346"/>
      <c r="C3" s="347"/>
      <c r="D3" s="347"/>
      <c r="E3" s="347"/>
      <c r="F3" s="347"/>
      <c r="G3" s="347"/>
      <c r="H3" s="348"/>
      <c r="I3" s="349">
        <f>I22</f>
        <v>0.31126118815198645</v>
      </c>
    </row>
    <row r="4" spans="1:9" x14ac:dyDescent="0.25">
      <c r="A4" s="2" t="s">
        <v>15</v>
      </c>
      <c r="B4" s="346"/>
      <c r="C4" s="347"/>
      <c r="D4" s="347"/>
      <c r="E4" s="347"/>
      <c r="F4" s="347"/>
      <c r="G4" s="347"/>
      <c r="H4" s="348"/>
      <c r="I4" s="350"/>
    </row>
    <row r="5" spans="1:9" x14ac:dyDescent="0.25">
      <c r="A5" s="2" t="s">
        <v>16</v>
      </c>
      <c r="B5" s="352"/>
      <c r="C5" s="353"/>
      <c r="D5" s="353"/>
      <c r="E5" s="353"/>
      <c r="F5" s="353"/>
      <c r="G5" s="353"/>
      <c r="H5" s="354"/>
      <c r="I5" s="351"/>
    </row>
    <row r="6" spans="1:9" ht="15.75" customHeight="1" x14ac:dyDescent="0.25">
      <c r="A6" s="358" t="s">
        <v>555</v>
      </c>
      <c r="B6" s="359"/>
      <c r="C6" s="359"/>
      <c r="D6" s="359"/>
      <c r="E6" s="359"/>
      <c r="F6" s="359"/>
      <c r="G6" s="359"/>
      <c r="H6" s="359"/>
      <c r="I6" s="359"/>
    </row>
    <row r="7" spans="1:9" ht="15.75" customHeight="1" thickBot="1" x14ac:dyDescent="0.3">
      <c r="A7" s="79" t="s">
        <v>545</v>
      </c>
      <c r="B7" s="360" t="s">
        <v>556</v>
      </c>
      <c r="C7" s="361"/>
      <c r="D7" s="361"/>
      <c r="E7" s="361"/>
      <c r="F7" s="361"/>
      <c r="G7" s="361"/>
      <c r="H7" s="361"/>
      <c r="I7" s="362"/>
    </row>
    <row r="8" spans="1:9" x14ac:dyDescent="0.25">
      <c r="A8" s="175">
        <v>1</v>
      </c>
      <c r="B8" s="355" t="s">
        <v>546</v>
      </c>
      <c r="C8" s="356"/>
      <c r="D8" s="356"/>
      <c r="E8" s="356"/>
      <c r="F8" s="356"/>
      <c r="G8" s="356"/>
      <c r="H8" s="357"/>
      <c r="I8" s="176">
        <v>4.0099999999999997E-2</v>
      </c>
    </row>
    <row r="9" spans="1:9" x14ac:dyDescent="0.25">
      <c r="A9" s="177">
        <v>2</v>
      </c>
      <c r="B9" s="325" t="s">
        <v>547</v>
      </c>
      <c r="C9" s="326"/>
      <c r="D9" s="326"/>
      <c r="E9" s="326"/>
      <c r="F9" s="326"/>
      <c r="G9" s="326"/>
      <c r="H9" s="327"/>
      <c r="I9" s="178">
        <v>4.0000000000000001E-3</v>
      </c>
    </row>
    <row r="10" spans="1:9" x14ac:dyDescent="0.25">
      <c r="A10" s="177">
        <v>3</v>
      </c>
      <c r="B10" s="325" t="s">
        <v>548</v>
      </c>
      <c r="C10" s="326"/>
      <c r="D10" s="326"/>
      <c r="E10" s="326"/>
      <c r="F10" s="326"/>
      <c r="G10" s="326"/>
      <c r="H10" s="327"/>
      <c r="I10" s="179">
        <v>5.5999999999999999E-3</v>
      </c>
    </row>
    <row r="11" spans="1:9" x14ac:dyDescent="0.25">
      <c r="A11" s="177">
        <v>4</v>
      </c>
      <c r="B11" s="325" t="s">
        <v>549</v>
      </c>
      <c r="C11" s="326"/>
      <c r="D11" s="326"/>
      <c r="E11" s="326"/>
      <c r="F11" s="326"/>
      <c r="G11" s="326"/>
      <c r="H11" s="327"/>
      <c r="I11" s="178">
        <v>1.11E-2</v>
      </c>
    </row>
    <row r="12" spans="1:9" x14ac:dyDescent="0.25">
      <c r="A12" s="177">
        <v>5</v>
      </c>
      <c r="B12" s="325" t="s">
        <v>550</v>
      </c>
      <c r="C12" s="326"/>
      <c r="D12" s="326"/>
      <c r="E12" s="326"/>
      <c r="F12" s="326"/>
      <c r="G12" s="326"/>
      <c r="H12" s="327"/>
      <c r="I12" s="178">
        <v>7.2999999999999995E-2</v>
      </c>
    </row>
    <row r="13" spans="1:9" ht="15.75" thickBot="1" x14ac:dyDescent="0.3">
      <c r="A13" s="180">
        <v>6</v>
      </c>
      <c r="B13" s="322" t="s">
        <v>551</v>
      </c>
      <c r="C13" s="323"/>
      <c r="D13" s="323"/>
      <c r="E13" s="323"/>
      <c r="F13" s="323"/>
      <c r="G13" s="323"/>
      <c r="H13" s="324"/>
      <c r="I13" s="181">
        <f>I20</f>
        <v>0.13150000000000001</v>
      </c>
    </row>
    <row r="14" spans="1:9" x14ac:dyDescent="0.25">
      <c r="A14" s="182"/>
      <c r="B14" s="183"/>
      <c r="C14" s="183"/>
      <c r="D14" s="183"/>
      <c r="E14" s="183"/>
      <c r="F14" s="183"/>
      <c r="G14" s="183"/>
      <c r="H14" s="183"/>
      <c r="I14" s="184"/>
    </row>
    <row r="15" spans="1:9" ht="15.75" thickBot="1" x14ac:dyDescent="0.3">
      <c r="A15" s="79" t="s">
        <v>545</v>
      </c>
      <c r="B15" s="360" t="s">
        <v>552</v>
      </c>
      <c r="C15" s="361"/>
      <c r="D15" s="361"/>
      <c r="E15" s="361"/>
      <c r="F15" s="361"/>
      <c r="G15" s="361"/>
      <c r="H15" s="361"/>
      <c r="I15" s="362"/>
    </row>
    <row r="16" spans="1:9" x14ac:dyDescent="0.25">
      <c r="A16" s="177" t="s">
        <v>54</v>
      </c>
      <c r="B16" s="355" t="s">
        <v>538</v>
      </c>
      <c r="C16" s="356"/>
      <c r="D16" s="356"/>
      <c r="E16" s="356"/>
      <c r="F16" s="356"/>
      <c r="G16" s="356"/>
      <c r="H16" s="357"/>
      <c r="I16" s="185">
        <v>0.05</v>
      </c>
    </row>
    <row r="17" spans="1:9" x14ac:dyDescent="0.25">
      <c r="A17" s="177" t="s">
        <v>67</v>
      </c>
      <c r="B17" s="325" t="s">
        <v>535</v>
      </c>
      <c r="C17" s="326"/>
      <c r="D17" s="326"/>
      <c r="E17" s="326"/>
      <c r="F17" s="326"/>
      <c r="G17" s="326"/>
      <c r="H17" s="327"/>
      <c r="I17" s="178">
        <v>6.4999999999999997E-3</v>
      </c>
    </row>
    <row r="18" spans="1:9" x14ac:dyDescent="0.25">
      <c r="A18" s="177" t="s">
        <v>68</v>
      </c>
      <c r="B18" s="325" t="s">
        <v>536</v>
      </c>
      <c r="C18" s="326"/>
      <c r="D18" s="326"/>
      <c r="E18" s="326"/>
      <c r="F18" s="326"/>
      <c r="G18" s="326"/>
      <c r="H18" s="327"/>
      <c r="I18" s="178">
        <v>0.03</v>
      </c>
    </row>
    <row r="19" spans="1:9" ht="15.75" thickBot="1" x14ac:dyDescent="0.3">
      <c r="A19" s="177" t="s">
        <v>105</v>
      </c>
      <c r="B19" s="328" t="s">
        <v>537</v>
      </c>
      <c r="C19" s="329"/>
      <c r="D19" s="329"/>
      <c r="E19" s="329"/>
      <c r="F19" s="329"/>
      <c r="G19" s="329"/>
      <c r="H19" s="330"/>
      <c r="I19" s="178">
        <v>4.4999999999999998E-2</v>
      </c>
    </row>
    <row r="20" spans="1:9" ht="15.75" thickBot="1" x14ac:dyDescent="0.3">
      <c r="A20" s="343" t="s">
        <v>553</v>
      </c>
      <c r="B20" s="344"/>
      <c r="C20" s="344"/>
      <c r="D20" s="344"/>
      <c r="E20" s="344"/>
      <c r="F20" s="344"/>
      <c r="G20" s="344"/>
      <c r="H20" s="345"/>
      <c r="I20" s="186">
        <f>SUM(I16:I19)</f>
        <v>0.13150000000000001</v>
      </c>
    </row>
    <row r="21" spans="1:9" ht="15.75" thickBot="1" x14ac:dyDescent="0.3">
      <c r="A21" s="337" t="s">
        <v>554</v>
      </c>
      <c r="B21" s="338"/>
      <c r="C21" s="338"/>
      <c r="D21" s="338"/>
      <c r="E21" s="338"/>
      <c r="F21" s="338"/>
      <c r="G21" s="338"/>
      <c r="H21" s="338"/>
      <c r="I21" s="339"/>
    </row>
    <row r="22" spans="1:9" ht="15.75" thickBot="1" x14ac:dyDescent="0.3">
      <c r="A22" s="340"/>
      <c r="B22" s="341"/>
      <c r="C22" s="341"/>
      <c r="D22" s="341"/>
      <c r="E22" s="341"/>
      <c r="F22" s="341"/>
      <c r="G22" s="341"/>
      <c r="H22" s="342"/>
      <c r="I22" s="187">
        <f>(((1+I8+I9+I10)*(1+I11)*(1+I12))/(1-I13))-1</f>
        <v>0.31126118815198645</v>
      </c>
    </row>
    <row r="23" spans="1:9" x14ac:dyDescent="0.25">
      <c r="A23" s="188"/>
      <c r="B23" s="189"/>
      <c r="C23" s="189"/>
      <c r="D23" s="189"/>
      <c r="E23" s="189"/>
      <c r="F23" s="189"/>
      <c r="G23" s="189"/>
      <c r="H23" s="189"/>
      <c r="I23" s="190"/>
    </row>
    <row r="24" spans="1:9" x14ac:dyDescent="0.25">
      <c r="A24" s="191" t="s">
        <v>544</v>
      </c>
      <c r="B24" s="192"/>
      <c r="C24" s="193"/>
      <c r="D24" s="193"/>
      <c r="E24" s="193"/>
      <c r="F24" s="193"/>
      <c r="G24" s="193"/>
      <c r="H24" s="193"/>
      <c r="I24" s="194"/>
    </row>
    <row r="25" spans="1:9" x14ac:dyDescent="0.25">
      <c r="A25" s="191"/>
      <c r="B25" s="195"/>
      <c r="C25" s="193"/>
      <c r="D25" s="193"/>
      <c r="E25" s="193"/>
      <c r="F25" s="193"/>
      <c r="G25" s="193"/>
      <c r="H25" s="193"/>
      <c r="I25" s="194"/>
    </row>
    <row r="26" spans="1:9" ht="15.75" thickBot="1" x14ac:dyDescent="0.3">
      <c r="A26" s="196"/>
      <c r="B26" s="197"/>
      <c r="C26" s="197"/>
      <c r="D26" s="197"/>
      <c r="E26" s="197"/>
      <c r="F26" s="197"/>
      <c r="G26" s="197"/>
      <c r="H26" s="197"/>
      <c r="I26" s="198"/>
    </row>
    <row r="27" spans="1:9" x14ac:dyDescent="0.25">
      <c r="A27" s="199"/>
      <c r="B27" s="200"/>
      <c r="C27" s="200"/>
      <c r="D27" s="200"/>
      <c r="E27" s="200"/>
      <c r="F27" s="200"/>
      <c r="G27" s="200"/>
      <c r="H27" s="200"/>
      <c r="I27" s="201"/>
    </row>
    <row r="28" spans="1:9" x14ac:dyDescent="0.25">
      <c r="A28" s="202" t="s">
        <v>539</v>
      </c>
      <c r="B28" s="183"/>
      <c r="C28" s="183"/>
      <c r="D28" s="183"/>
      <c r="E28" s="183"/>
      <c r="F28" s="183"/>
      <c r="G28" s="183"/>
      <c r="H28" s="183"/>
      <c r="I28" s="203"/>
    </row>
    <row r="29" spans="1:9" ht="30" customHeight="1" x14ac:dyDescent="0.25">
      <c r="A29" s="331" t="s">
        <v>674</v>
      </c>
      <c r="B29" s="332"/>
      <c r="C29" s="332"/>
      <c r="D29" s="332"/>
      <c r="E29" s="332"/>
      <c r="F29" s="332"/>
      <c r="G29" s="332"/>
      <c r="H29" s="332"/>
      <c r="I29" s="333"/>
    </row>
    <row r="30" spans="1:9" ht="27" customHeight="1" x14ac:dyDescent="0.25">
      <c r="A30" s="331" t="s">
        <v>540</v>
      </c>
      <c r="B30" s="332"/>
      <c r="C30" s="332"/>
      <c r="D30" s="332"/>
      <c r="E30" s="332"/>
      <c r="F30" s="332"/>
      <c r="G30" s="332"/>
      <c r="H30" s="332"/>
      <c r="I30" s="333"/>
    </row>
    <row r="31" spans="1:9" ht="25.5" customHeight="1" x14ac:dyDescent="0.25">
      <c r="A31" s="334" t="s">
        <v>541</v>
      </c>
      <c r="B31" s="335"/>
      <c r="C31" s="335"/>
      <c r="D31" s="335"/>
      <c r="E31" s="335"/>
      <c r="F31" s="335"/>
      <c r="G31" s="335"/>
      <c r="H31" s="335"/>
      <c r="I31" s="336"/>
    </row>
    <row r="32" spans="1:9" ht="38.25" customHeight="1" x14ac:dyDescent="0.25">
      <c r="A32" s="331" t="s">
        <v>542</v>
      </c>
      <c r="B32" s="332"/>
      <c r="C32" s="332"/>
      <c r="D32" s="332"/>
      <c r="E32" s="332"/>
      <c r="F32" s="332"/>
      <c r="G32" s="332"/>
      <c r="H32" s="332"/>
      <c r="I32" s="333"/>
    </row>
    <row r="33" spans="1:9" ht="55.5" customHeight="1" x14ac:dyDescent="0.25">
      <c r="A33" s="331" t="s">
        <v>543</v>
      </c>
      <c r="B33" s="332"/>
      <c r="C33" s="332"/>
      <c r="D33" s="332"/>
      <c r="E33" s="332"/>
      <c r="F33" s="332"/>
      <c r="G33" s="332"/>
      <c r="H33" s="332"/>
      <c r="I33" s="333"/>
    </row>
    <row r="34" spans="1:9" ht="15.75" thickBot="1" x14ac:dyDescent="0.3">
      <c r="A34" s="319" t="s">
        <v>557</v>
      </c>
      <c r="B34" s="320"/>
      <c r="C34" s="320"/>
      <c r="D34" s="320"/>
      <c r="E34" s="320"/>
      <c r="F34" s="320"/>
      <c r="G34" s="320"/>
      <c r="H34" s="320"/>
      <c r="I34" s="321"/>
    </row>
  </sheetData>
  <mergeCells count="28">
    <mergeCell ref="B16:H16"/>
    <mergeCell ref="A6:I6"/>
    <mergeCell ref="B7:I7"/>
    <mergeCell ref="B15:I15"/>
    <mergeCell ref="B9:H9"/>
    <mergeCell ref="B8:H8"/>
    <mergeCell ref="A1:I1"/>
    <mergeCell ref="B2:H2"/>
    <mergeCell ref="B3:H3"/>
    <mergeCell ref="I3:I5"/>
    <mergeCell ref="B4:H4"/>
    <mergeCell ref="B5:H5"/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  <mergeCell ref="A32:I32"/>
    <mergeCell ref="A33:I33"/>
    <mergeCell ref="A21:I21"/>
    <mergeCell ref="A22:H22"/>
    <mergeCell ref="A20:H20"/>
    <mergeCell ref="B18:H18"/>
    <mergeCell ref="B17:H17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5"/>
  <sheetViews>
    <sheetView topLeftCell="A4" workbookViewId="0">
      <selection activeCell="F23" sqref="F23"/>
    </sheetView>
  </sheetViews>
  <sheetFormatPr defaultRowHeight="15" x14ac:dyDescent="0.25"/>
  <cols>
    <col min="1" max="1" width="9.140625" customWidth="1"/>
    <col min="2" max="2" width="10.5703125" customWidth="1"/>
    <col min="3" max="3" width="14.5703125" customWidth="1"/>
    <col min="4" max="4" width="16.85546875" customWidth="1"/>
    <col min="5" max="5" width="24" customWidth="1"/>
    <col min="7" max="7" width="13.42578125" customWidth="1"/>
    <col min="8" max="8" width="12.5703125" customWidth="1"/>
    <col min="9" max="9" width="13.7109375" customWidth="1"/>
  </cols>
  <sheetData>
    <row r="1" spans="1:9" ht="26.25" x14ac:dyDescent="0.25">
      <c r="A1" s="267"/>
      <c r="B1" s="268"/>
      <c r="C1" s="268"/>
      <c r="D1" s="268"/>
      <c r="E1" s="268"/>
      <c r="F1" s="268"/>
      <c r="G1" s="268"/>
      <c r="H1" s="268"/>
      <c r="I1" s="268"/>
    </row>
    <row r="2" spans="1:9" ht="18.75" x14ac:dyDescent="0.25">
      <c r="A2" s="271" t="s">
        <v>56</v>
      </c>
      <c r="B2" s="272"/>
      <c r="C2" s="272"/>
      <c r="D2" s="272"/>
      <c r="E2" s="272"/>
      <c r="F2" s="272"/>
      <c r="G2" s="272"/>
      <c r="H2" s="272"/>
      <c r="I2" s="272"/>
    </row>
    <row r="3" spans="1:9" x14ac:dyDescent="0.25">
      <c r="A3" s="2" t="s">
        <v>13</v>
      </c>
      <c r="B3" s="346"/>
      <c r="C3" s="347"/>
      <c r="D3" s="347"/>
      <c r="E3" s="347"/>
      <c r="F3" s="347"/>
      <c r="G3" s="347"/>
      <c r="H3" s="348"/>
      <c r="I3" s="31" t="s">
        <v>18</v>
      </c>
    </row>
    <row r="4" spans="1:9" x14ac:dyDescent="0.25">
      <c r="A4" s="2" t="s">
        <v>14</v>
      </c>
      <c r="B4" s="346"/>
      <c r="C4" s="347"/>
      <c r="D4" s="347"/>
      <c r="E4" s="347"/>
      <c r="F4" s="347"/>
      <c r="G4" s="347"/>
      <c r="H4" s="348"/>
      <c r="I4" s="32">
        <v>43113</v>
      </c>
    </row>
    <row r="5" spans="1:9" x14ac:dyDescent="0.25">
      <c r="A5" s="2" t="s">
        <v>15</v>
      </c>
      <c r="B5" s="346"/>
      <c r="C5" s="347"/>
      <c r="D5" s="347"/>
      <c r="E5" s="347"/>
      <c r="F5" s="347"/>
      <c r="G5" s="347"/>
      <c r="H5" s="348"/>
      <c r="I5" s="31" t="s">
        <v>19</v>
      </c>
    </row>
    <row r="6" spans="1:9" ht="15.75" thickBot="1" x14ac:dyDescent="0.3">
      <c r="A6" s="59" t="s">
        <v>16</v>
      </c>
      <c r="B6" s="367"/>
      <c r="C6" s="368"/>
      <c r="D6" s="368"/>
      <c r="E6" s="368"/>
      <c r="F6" s="368"/>
      <c r="G6" s="368"/>
      <c r="H6" s="369"/>
      <c r="I6" s="60">
        <v>42917</v>
      </c>
    </row>
    <row r="7" spans="1:9" x14ac:dyDescent="0.25">
      <c r="A7" s="363" t="s">
        <v>560</v>
      </c>
      <c r="B7" s="364"/>
      <c r="C7" s="364"/>
      <c r="D7" s="364"/>
      <c r="E7" s="364"/>
      <c r="F7" s="364"/>
      <c r="G7" s="364"/>
      <c r="H7" s="364"/>
      <c r="I7" s="365"/>
    </row>
    <row r="8" spans="1:9" x14ac:dyDescent="0.25">
      <c r="A8" s="427" t="s">
        <v>561</v>
      </c>
      <c r="B8" s="428"/>
      <c r="C8" s="428"/>
      <c r="D8" s="428"/>
      <c r="E8" s="428"/>
      <c r="F8" s="428"/>
      <c r="G8" s="428"/>
      <c r="H8" s="428"/>
      <c r="I8" s="429"/>
    </row>
    <row r="9" spans="1:9" ht="65.25" customHeight="1" x14ac:dyDescent="0.25">
      <c r="A9" s="63" t="s">
        <v>138</v>
      </c>
      <c r="B9" s="430" t="s">
        <v>296</v>
      </c>
      <c r="C9" s="430"/>
      <c r="D9" s="430"/>
      <c r="E9" s="430"/>
      <c r="F9" s="63" t="s">
        <v>23</v>
      </c>
      <c r="G9" s="63" t="s">
        <v>3</v>
      </c>
      <c r="H9" s="63" t="s">
        <v>299</v>
      </c>
      <c r="I9" s="63" t="s">
        <v>301</v>
      </c>
    </row>
    <row r="10" spans="1:9" ht="15.75" x14ac:dyDescent="0.25">
      <c r="A10" s="34" t="s">
        <v>139</v>
      </c>
      <c r="B10" s="34">
        <v>34357</v>
      </c>
      <c r="C10" s="433" t="s">
        <v>128</v>
      </c>
      <c r="D10" s="433"/>
      <c r="E10" s="433"/>
      <c r="F10" s="416" t="s">
        <v>125</v>
      </c>
      <c r="G10" s="431"/>
      <c r="H10" s="431"/>
      <c r="I10" s="104">
        <f>G10*H10</f>
        <v>0</v>
      </c>
    </row>
    <row r="11" spans="1:9" ht="15.75" x14ac:dyDescent="0.25">
      <c r="A11" s="34" t="s">
        <v>140</v>
      </c>
      <c r="B11" s="34">
        <v>34353</v>
      </c>
      <c r="C11" s="433" t="s">
        <v>129</v>
      </c>
      <c r="D11" s="433"/>
      <c r="E11" s="433"/>
      <c r="F11" s="416" t="s">
        <v>125</v>
      </c>
      <c r="G11" s="431"/>
      <c r="H11" s="431"/>
      <c r="I11" s="104">
        <f t="shared" ref="I11:I15" si="0">G11*H11</f>
        <v>0</v>
      </c>
    </row>
    <row r="12" spans="1:9" ht="15.75" x14ac:dyDescent="0.25">
      <c r="A12" s="34" t="s">
        <v>141</v>
      </c>
      <c r="B12" s="34">
        <v>38135</v>
      </c>
      <c r="C12" s="433" t="s">
        <v>295</v>
      </c>
      <c r="D12" s="433"/>
      <c r="E12" s="433"/>
      <c r="F12" s="416" t="s">
        <v>23</v>
      </c>
      <c r="G12" s="431"/>
      <c r="H12" s="431"/>
      <c r="I12" s="104">
        <f t="shared" si="0"/>
        <v>0</v>
      </c>
    </row>
    <row r="13" spans="1:9" ht="34.5" customHeight="1" x14ac:dyDescent="0.25">
      <c r="A13" s="34" t="s">
        <v>142</v>
      </c>
      <c r="B13" s="34">
        <v>36178</v>
      </c>
      <c r="C13" s="433" t="s">
        <v>297</v>
      </c>
      <c r="D13" s="433"/>
      <c r="E13" s="433"/>
      <c r="F13" s="416" t="s">
        <v>205</v>
      </c>
      <c r="G13" s="431"/>
      <c r="H13" s="431"/>
      <c r="I13" s="104">
        <f t="shared" si="0"/>
        <v>0</v>
      </c>
    </row>
    <row r="14" spans="1:9" ht="15.75" x14ac:dyDescent="0.25">
      <c r="A14" s="34" t="s">
        <v>143</v>
      </c>
      <c r="B14" s="34">
        <v>4750</v>
      </c>
      <c r="C14" s="433" t="s">
        <v>126</v>
      </c>
      <c r="D14" s="433"/>
      <c r="E14" s="433"/>
      <c r="F14" s="416" t="s">
        <v>127</v>
      </c>
      <c r="G14" s="431"/>
      <c r="H14" s="431"/>
      <c r="I14" s="104">
        <f t="shared" si="0"/>
        <v>0</v>
      </c>
    </row>
    <row r="15" spans="1:9" ht="15.75" x14ac:dyDescent="0.25">
      <c r="A15" s="34" t="s">
        <v>144</v>
      </c>
      <c r="B15" s="34">
        <v>6111</v>
      </c>
      <c r="C15" s="433" t="s">
        <v>124</v>
      </c>
      <c r="D15" s="433"/>
      <c r="E15" s="433"/>
      <c r="F15" s="416" t="s">
        <v>127</v>
      </c>
      <c r="G15" s="431"/>
      <c r="H15" s="431"/>
      <c r="I15" s="104">
        <f t="shared" si="0"/>
        <v>0</v>
      </c>
    </row>
    <row r="16" spans="1:9" s="50" customFormat="1" ht="16.5" customHeight="1" x14ac:dyDescent="0.25">
      <c r="A16" s="432" t="s">
        <v>55</v>
      </c>
      <c r="B16" s="432"/>
      <c r="C16" s="432"/>
      <c r="D16" s="432"/>
      <c r="E16" s="432"/>
      <c r="F16" s="432"/>
      <c r="G16" s="432"/>
      <c r="H16" s="432"/>
      <c r="I16" s="104">
        <f>SUM(I10:I15)</f>
        <v>0</v>
      </c>
    </row>
    <row r="19" ht="30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</sheetData>
  <mergeCells count="16">
    <mergeCell ref="B6:H6"/>
    <mergeCell ref="A1:I1"/>
    <mergeCell ref="A2:I2"/>
    <mergeCell ref="B3:H3"/>
    <mergeCell ref="B4:H4"/>
    <mergeCell ref="B5:H5"/>
    <mergeCell ref="A16:H16"/>
    <mergeCell ref="A7:I7"/>
    <mergeCell ref="A8:I8"/>
    <mergeCell ref="C10:E10"/>
    <mergeCell ref="C15:E15"/>
    <mergeCell ref="C14:E14"/>
    <mergeCell ref="C13:E13"/>
    <mergeCell ref="C12:E12"/>
    <mergeCell ref="C11:E11"/>
    <mergeCell ref="B9:E9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4"/>
  <sheetViews>
    <sheetView topLeftCell="A4" zoomScale="70" zoomScaleNormal="70" workbookViewId="0">
      <selection activeCell="K31" sqref="K31"/>
    </sheetView>
  </sheetViews>
  <sheetFormatPr defaultRowHeight="15" x14ac:dyDescent="0.25"/>
  <cols>
    <col min="2" max="2" width="70.7109375" bestFit="1" customWidth="1"/>
    <col min="3" max="3" width="20.28515625" customWidth="1"/>
    <col min="4" max="4" width="9.28515625" customWidth="1"/>
    <col min="5" max="5" width="21.28515625" style="227" customWidth="1"/>
    <col min="6" max="6" width="8.5703125" style="227" customWidth="1"/>
    <col min="7" max="7" width="21.85546875" style="227" customWidth="1"/>
    <col min="8" max="8" width="7.85546875" style="227" customWidth="1"/>
    <col min="9" max="9" width="20.140625" style="227" customWidth="1"/>
    <col min="10" max="10" width="9.140625" style="227"/>
    <col min="11" max="11" width="19.85546875" style="227" customWidth="1"/>
    <col min="12" max="12" width="9.140625" style="227"/>
    <col min="13" max="13" width="24" style="227" customWidth="1"/>
    <col min="14" max="14" width="10.28515625" customWidth="1"/>
    <col min="15" max="15" width="13" customWidth="1"/>
  </cols>
  <sheetData>
    <row r="1" spans="1:13" x14ac:dyDescent="0.25">
      <c r="A1" s="372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ht="18.75" x14ac:dyDescent="0.25">
      <c r="A2" s="373" t="s">
        <v>558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x14ac:dyDescent="0.25">
      <c r="A3" s="55" t="s">
        <v>13</v>
      </c>
      <c r="B3" s="231"/>
      <c r="C3" s="232"/>
      <c r="D3" s="232"/>
      <c r="E3" s="225"/>
      <c r="F3" s="225"/>
      <c r="G3" s="225"/>
      <c r="H3" s="225"/>
      <c r="I3" s="225"/>
      <c r="J3" s="225"/>
      <c r="K3" s="225"/>
      <c r="L3" s="374" t="s">
        <v>17</v>
      </c>
      <c r="M3" s="226" t="s">
        <v>18</v>
      </c>
    </row>
    <row r="4" spans="1:13" x14ac:dyDescent="0.25">
      <c r="A4" s="55" t="s">
        <v>14</v>
      </c>
      <c r="B4" s="231"/>
      <c r="C4" s="232"/>
      <c r="D4" s="232"/>
      <c r="E4" s="225"/>
      <c r="F4" s="225"/>
      <c r="G4" s="225"/>
      <c r="H4" s="225"/>
      <c r="I4" s="225"/>
      <c r="J4" s="225"/>
      <c r="K4" s="225"/>
      <c r="L4" s="375"/>
      <c r="M4" s="56">
        <v>43113</v>
      </c>
    </row>
    <row r="5" spans="1:13" x14ac:dyDescent="0.25">
      <c r="A5" s="55" t="s">
        <v>15</v>
      </c>
      <c r="B5" s="231"/>
      <c r="C5" s="232"/>
      <c r="D5" s="232"/>
      <c r="E5" s="225"/>
      <c r="F5" s="225"/>
      <c r="G5" s="225"/>
      <c r="H5" s="225"/>
      <c r="I5" s="225"/>
      <c r="J5" s="225"/>
      <c r="K5" s="225"/>
      <c r="L5" s="376">
        <f>BDI!I22</f>
        <v>0.31126118815198645</v>
      </c>
      <c r="M5" s="226" t="s">
        <v>19</v>
      </c>
    </row>
    <row r="6" spans="1:13" s="50" customFormat="1" x14ac:dyDescent="0.25">
      <c r="A6" s="55" t="s">
        <v>16</v>
      </c>
      <c r="B6" s="231"/>
      <c r="C6" s="232"/>
      <c r="D6" s="232"/>
      <c r="E6" s="225"/>
      <c r="F6" s="225"/>
      <c r="G6" s="225"/>
      <c r="H6" s="225"/>
      <c r="I6" s="225"/>
      <c r="J6" s="225"/>
      <c r="K6" s="225"/>
      <c r="L6" s="377"/>
      <c r="M6" s="57">
        <v>42917</v>
      </c>
    </row>
    <row r="7" spans="1:13" s="50" customFormat="1" x14ac:dyDescent="0.25">
      <c r="A7" s="378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</row>
    <row r="8" spans="1:13" x14ac:dyDescent="0.25">
      <c r="A8" s="370" t="s">
        <v>455</v>
      </c>
      <c r="B8" s="370" t="s">
        <v>456</v>
      </c>
      <c r="C8" s="370" t="s">
        <v>457</v>
      </c>
      <c r="D8" s="370"/>
      <c r="E8" s="370" t="s">
        <v>458</v>
      </c>
      <c r="F8" s="370"/>
      <c r="G8" s="370" t="s">
        <v>459</v>
      </c>
      <c r="H8" s="370"/>
      <c r="I8" s="370" t="s">
        <v>460</v>
      </c>
      <c r="J8" s="371"/>
      <c r="K8" s="370" t="s">
        <v>461</v>
      </c>
      <c r="L8" s="371"/>
      <c r="M8" s="370" t="s">
        <v>55</v>
      </c>
    </row>
    <row r="9" spans="1:13" x14ac:dyDescent="0.25">
      <c r="A9" s="370"/>
      <c r="B9" s="370"/>
      <c r="C9" s="370"/>
      <c r="D9" s="370"/>
      <c r="E9" s="370"/>
      <c r="F9" s="370"/>
      <c r="G9" s="370"/>
      <c r="H9" s="370"/>
      <c r="I9" s="371"/>
      <c r="J9" s="371"/>
      <c r="K9" s="371"/>
      <c r="L9" s="371"/>
      <c r="M9" s="371"/>
    </row>
    <row r="10" spans="1:13" x14ac:dyDescent="0.25">
      <c r="A10" s="370"/>
      <c r="B10" s="370"/>
      <c r="C10" s="224" t="s">
        <v>462</v>
      </c>
      <c r="D10" s="224" t="s">
        <v>463</v>
      </c>
      <c r="E10" s="224" t="s">
        <v>462</v>
      </c>
      <c r="F10" s="224" t="s">
        <v>463</v>
      </c>
      <c r="G10" s="224" t="s">
        <v>462</v>
      </c>
      <c r="H10" s="224" t="s">
        <v>463</v>
      </c>
      <c r="I10" s="224" t="s">
        <v>462</v>
      </c>
      <c r="J10" s="224" t="s">
        <v>463</v>
      </c>
      <c r="K10" s="224" t="s">
        <v>462</v>
      </c>
      <c r="L10" s="224" t="s">
        <v>463</v>
      </c>
      <c r="M10" s="224" t="s">
        <v>462</v>
      </c>
    </row>
    <row r="11" spans="1:13" x14ac:dyDescent="0.25">
      <c r="A11" s="226">
        <v>1</v>
      </c>
      <c r="B11" s="162" t="str">
        <f>'[1]PLANILHA ORÇAMENTÁRIA'!C9</f>
        <v>ADMINISTRAÇÃO LOCAL DA OBRA</v>
      </c>
      <c r="C11" s="163" t="e">
        <f>'PLANILHA ORÇAMENTÁRIA'!#REF!</f>
        <v>#REF!</v>
      </c>
      <c r="D11" s="164">
        <v>1</v>
      </c>
      <c r="E11" s="234" t="e">
        <f>$C$11/4</f>
        <v>#REF!</v>
      </c>
      <c r="F11" s="236" t="e">
        <f>E11/$C$11</f>
        <v>#REF!</v>
      </c>
      <c r="G11" s="234" t="e">
        <f>$C$11/4</f>
        <v>#REF!</v>
      </c>
      <c r="H11" s="236" t="e">
        <f>G11/$C$11</f>
        <v>#REF!</v>
      </c>
      <c r="I11" s="234" t="e">
        <f>$C$11/4</f>
        <v>#REF!</v>
      </c>
      <c r="J11" s="236" t="e">
        <f>I11/$C$11</f>
        <v>#REF!</v>
      </c>
      <c r="K11" s="234" t="e">
        <f>$C$11/4</f>
        <v>#REF!</v>
      </c>
      <c r="L11" s="236" t="e">
        <f>K11/$C$11</f>
        <v>#REF!</v>
      </c>
      <c r="M11" s="238" t="e">
        <f>E11+G11+I11+K11</f>
        <v>#REF!</v>
      </c>
    </row>
    <row r="12" spans="1:13" x14ac:dyDescent="0.25">
      <c r="A12" s="226"/>
      <c r="B12" s="162"/>
      <c r="C12" s="62"/>
      <c r="D12" s="165"/>
      <c r="E12" s="383"/>
      <c r="F12" s="384"/>
      <c r="G12" s="383"/>
      <c r="H12" s="384"/>
      <c r="I12" s="383"/>
      <c r="J12" s="384"/>
      <c r="K12" s="383"/>
      <c r="L12" s="384"/>
      <c r="M12" s="112"/>
    </row>
    <row r="13" spans="1:13" x14ac:dyDescent="0.25">
      <c r="A13" s="226">
        <v>2</v>
      </c>
      <c r="B13" s="162" t="str">
        <f>'[1]PLANILHA ORÇAMENTÁRIA'!C12</f>
        <v>MOBILIZAÇÃO E DESMOBILIZAÇÃO DE EQUIPAMENTOS</v>
      </c>
      <c r="C13" s="163" t="e">
        <f>'PLANILHA ORÇAMENTÁRIA'!#REF!</f>
        <v>#REF!</v>
      </c>
      <c r="D13" s="164">
        <v>1</v>
      </c>
      <c r="E13" s="234" t="e">
        <f>$C$13/2</f>
        <v>#REF!</v>
      </c>
      <c r="F13" s="236" t="e">
        <f>E13/$C$13</f>
        <v>#REF!</v>
      </c>
      <c r="G13" s="112"/>
      <c r="H13" s="112"/>
      <c r="I13" s="112"/>
      <c r="J13" s="112"/>
      <c r="K13" s="234" t="e">
        <f>$C$13/2</f>
        <v>#REF!</v>
      </c>
      <c r="L13" s="236" t="e">
        <f>K13/$C$13</f>
        <v>#REF!</v>
      </c>
      <c r="M13" s="238" t="e">
        <f>E13+G13+I13+K13</f>
        <v>#REF!</v>
      </c>
    </row>
    <row r="14" spans="1:13" x14ac:dyDescent="0.25">
      <c r="A14" s="226"/>
      <c r="B14" s="162"/>
      <c r="C14" s="62"/>
      <c r="D14" s="165"/>
      <c r="E14" s="383"/>
      <c r="F14" s="384"/>
      <c r="G14" s="112"/>
      <c r="H14" s="112"/>
      <c r="I14" s="112"/>
      <c r="J14" s="112"/>
      <c r="K14" s="383"/>
      <c r="L14" s="384"/>
      <c r="M14" s="112"/>
    </row>
    <row r="15" spans="1:13" x14ac:dyDescent="0.25">
      <c r="A15" s="226">
        <v>3</v>
      </c>
      <c r="B15" s="162" t="str">
        <f>'[1]PLANILHA ORÇAMENTÁRIA'!C15</f>
        <v>SERVIÇOS PRELIMINARES</v>
      </c>
      <c r="C15" s="163" t="e">
        <f>'PLANILHA ORÇAMENTÁRIA'!#REF!</f>
        <v>#REF!</v>
      </c>
      <c r="D15" s="164">
        <v>1</v>
      </c>
      <c r="E15" s="238" t="e">
        <f>C15</f>
        <v>#REF!</v>
      </c>
      <c r="F15" s="236" t="e">
        <f>E15/$C$15</f>
        <v>#REF!</v>
      </c>
      <c r="G15" s="112"/>
      <c r="H15" s="112"/>
      <c r="I15" s="112"/>
      <c r="J15" s="112"/>
      <c r="K15" s="112"/>
      <c r="L15" s="112"/>
      <c r="M15" s="238" t="e">
        <f>E15+G15+I15+K15</f>
        <v>#REF!</v>
      </c>
    </row>
    <row r="16" spans="1:13" x14ac:dyDescent="0.25">
      <c r="A16" s="226"/>
      <c r="B16" s="162"/>
      <c r="C16" s="62"/>
      <c r="D16" s="165"/>
      <c r="E16" s="383"/>
      <c r="F16" s="384"/>
      <c r="G16" s="112"/>
      <c r="H16" s="112"/>
      <c r="I16" s="112"/>
      <c r="J16" s="112"/>
      <c r="K16" s="112"/>
      <c r="L16" s="112"/>
      <c r="M16" s="112"/>
    </row>
    <row r="17" spans="1:13" x14ac:dyDescent="0.25">
      <c r="A17" s="226">
        <v>4</v>
      </c>
      <c r="B17" s="162" t="str">
        <f>'[1]PLANILHA ORÇAMENTÁRIA'!C30</f>
        <v>TERRAPLANAGEM</v>
      </c>
      <c r="C17" s="163" t="e">
        <f>'PLANILHA ORÇAMENTÁRIA'!#REF!</f>
        <v>#REF!</v>
      </c>
      <c r="D17" s="164">
        <v>1</v>
      </c>
      <c r="E17" s="240" t="e">
        <f>$C$17/3</f>
        <v>#REF!</v>
      </c>
      <c r="F17" s="241" t="e">
        <f>E17/$C$17</f>
        <v>#REF!</v>
      </c>
      <c r="G17" s="240" t="e">
        <f>$C$17/3</f>
        <v>#REF!</v>
      </c>
      <c r="H17" s="241" t="e">
        <f>G17/$C$17</f>
        <v>#REF!</v>
      </c>
      <c r="I17" s="240" t="e">
        <f>$C$17/3</f>
        <v>#REF!</v>
      </c>
      <c r="J17" s="241" t="e">
        <f>I17/$C$17</f>
        <v>#REF!</v>
      </c>
      <c r="K17" s="112"/>
      <c r="L17" s="112"/>
      <c r="M17" s="238" t="e">
        <f>E17+G17+I17+K17</f>
        <v>#REF!</v>
      </c>
    </row>
    <row r="18" spans="1:13" x14ac:dyDescent="0.25">
      <c r="A18" s="226"/>
      <c r="B18" s="162"/>
      <c r="C18" s="62"/>
      <c r="D18" s="165"/>
      <c r="E18" s="383"/>
      <c r="F18" s="384"/>
      <c r="G18" s="383"/>
      <c r="H18" s="384"/>
      <c r="I18" s="383"/>
      <c r="J18" s="384"/>
      <c r="K18" s="112"/>
      <c r="L18" s="112"/>
      <c r="M18" s="112"/>
    </row>
    <row r="19" spans="1:13" x14ac:dyDescent="0.25">
      <c r="A19" s="226">
        <v>5</v>
      </c>
      <c r="B19" s="162" t="str">
        <f>'[1]PLANILHA ORÇAMENTÁRIA'!C43</f>
        <v>PAVIMENTAÇÃO</v>
      </c>
      <c r="C19" s="163" t="e">
        <f>'PLANILHA ORÇAMENTÁRIA'!#REF!</f>
        <v>#REF!</v>
      </c>
      <c r="D19" s="164">
        <v>1</v>
      </c>
      <c r="E19" s="112"/>
      <c r="F19" s="112"/>
      <c r="G19" s="239" t="e">
        <f>$C$19/3</f>
        <v>#REF!</v>
      </c>
      <c r="H19" s="242" t="e">
        <f>G19/$C$19</f>
        <v>#REF!</v>
      </c>
      <c r="I19" s="239" t="e">
        <f>$C$19/3</f>
        <v>#REF!</v>
      </c>
      <c r="J19" s="242" t="e">
        <f>I19/$C$19</f>
        <v>#REF!</v>
      </c>
      <c r="K19" s="239" t="e">
        <f>$C$19/3</f>
        <v>#REF!</v>
      </c>
      <c r="L19" s="242" t="e">
        <f>K19/$C$19</f>
        <v>#REF!</v>
      </c>
      <c r="M19" s="238" t="e">
        <f>E19+G19+I19+K19</f>
        <v>#REF!</v>
      </c>
    </row>
    <row r="20" spans="1:13" x14ac:dyDescent="0.25">
      <c r="A20" s="226"/>
      <c r="B20" s="162"/>
      <c r="C20" s="62"/>
      <c r="D20" s="165"/>
      <c r="E20" s="112"/>
      <c r="F20" s="112"/>
      <c r="G20" s="383"/>
      <c r="H20" s="384"/>
      <c r="I20" s="383"/>
      <c r="J20" s="384"/>
      <c r="K20" s="383"/>
      <c r="L20" s="384"/>
      <c r="M20" s="112"/>
    </row>
    <row r="21" spans="1:13" x14ac:dyDescent="0.25">
      <c r="A21" s="226">
        <v>6</v>
      </c>
      <c r="B21" s="162" t="str">
        <f>'[1]PLANILHA ORÇAMENTÁRIA'!C57</f>
        <v>TRANSPORTE</v>
      </c>
      <c r="C21" s="163" t="e">
        <f>'PLANILHA ORÇAMENTÁRIA'!#REF!</f>
        <v>#REF!</v>
      </c>
      <c r="D21" s="164">
        <v>1</v>
      </c>
      <c r="E21" s="239" t="e">
        <f>$C$21/4</f>
        <v>#REF!</v>
      </c>
      <c r="F21" s="241" t="e">
        <f>E21/$C$21</f>
        <v>#REF!</v>
      </c>
      <c r="G21" s="239" t="e">
        <f>$C$21/4</f>
        <v>#REF!</v>
      </c>
      <c r="H21" s="241" t="e">
        <f>G21/$C$21</f>
        <v>#REF!</v>
      </c>
      <c r="I21" s="239" t="e">
        <f>$C$21/4</f>
        <v>#REF!</v>
      </c>
      <c r="J21" s="241" t="e">
        <f>I21/$C$21</f>
        <v>#REF!</v>
      </c>
      <c r="K21" s="239" t="e">
        <f>$C$21/4</f>
        <v>#REF!</v>
      </c>
      <c r="L21" s="241" t="e">
        <f>K21/$C$21</f>
        <v>#REF!</v>
      </c>
      <c r="M21" s="238" t="e">
        <f>E21+G21+I21+K21</f>
        <v>#REF!</v>
      </c>
    </row>
    <row r="22" spans="1:13" x14ac:dyDescent="0.25">
      <c r="A22" s="226"/>
      <c r="B22" s="162"/>
      <c r="C22" s="62"/>
      <c r="D22" s="165"/>
      <c r="E22" s="383"/>
      <c r="F22" s="384"/>
      <c r="G22" s="383"/>
      <c r="H22" s="384"/>
      <c r="I22" s="383"/>
      <c r="J22" s="384"/>
      <c r="K22" s="383"/>
      <c r="L22" s="384"/>
      <c r="M22" s="112"/>
    </row>
    <row r="23" spans="1:13" x14ac:dyDescent="0.25">
      <c r="A23" s="226">
        <v>7</v>
      </c>
      <c r="B23" s="162" t="str">
        <f>'[1]PLANILHA ORÇAMENTÁRIA'!C71</f>
        <v>DRENAGEM SUPERFICIAL - GUIAS E SARJETAS</v>
      </c>
      <c r="C23" s="163" t="e">
        <f>'PLANILHA ORÇAMENTÁRIA'!#REF!</f>
        <v>#REF!</v>
      </c>
      <c r="D23" s="164">
        <v>1</v>
      </c>
      <c r="E23" s="112"/>
      <c r="F23" s="112"/>
      <c r="G23" s="112"/>
      <c r="H23" s="112"/>
      <c r="I23" s="239" t="e">
        <f>$C$23/2</f>
        <v>#REF!</v>
      </c>
      <c r="J23" s="241" t="e">
        <f>I23/$C$23</f>
        <v>#REF!</v>
      </c>
      <c r="K23" s="239" t="e">
        <f>$C$23/2</f>
        <v>#REF!</v>
      </c>
      <c r="L23" s="241" t="e">
        <f>K23/$C$23</f>
        <v>#REF!</v>
      </c>
      <c r="M23" s="238" t="e">
        <f>E23+G23+I23+K23</f>
        <v>#REF!</v>
      </c>
    </row>
    <row r="24" spans="1:13" x14ac:dyDescent="0.25">
      <c r="A24" s="226"/>
      <c r="B24" s="162"/>
      <c r="C24" s="62"/>
      <c r="D24" s="165"/>
      <c r="E24" s="112"/>
      <c r="F24" s="112"/>
      <c r="G24" s="112"/>
      <c r="H24" s="112"/>
      <c r="I24" s="383"/>
      <c r="J24" s="384"/>
      <c r="K24" s="383"/>
      <c r="L24" s="384"/>
      <c r="M24" s="112"/>
    </row>
    <row r="25" spans="1:13" x14ac:dyDescent="0.25">
      <c r="A25" s="226">
        <v>8</v>
      </c>
      <c r="B25" s="162" t="str">
        <f>'[1]PLANILHA ORÇAMENTÁRIA'!C90</f>
        <v>DRENAGEM SUPERFICIAL  - BUEIROS E POÇOS DE VISITAS</v>
      </c>
      <c r="C25" s="163" t="e">
        <f>'PLANILHA ORÇAMENTÁRIA'!#REF!</f>
        <v>#REF!</v>
      </c>
      <c r="D25" s="164">
        <v>1</v>
      </c>
      <c r="E25" s="112"/>
      <c r="F25" s="112"/>
      <c r="G25" s="239" t="e">
        <f>$C$25/2</f>
        <v>#REF!</v>
      </c>
      <c r="H25" s="241" t="e">
        <f>G25/$C$25</f>
        <v>#REF!</v>
      </c>
      <c r="I25" s="239" t="e">
        <f>$C$25/2</f>
        <v>#REF!</v>
      </c>
      <c r="J25" s="241" t="e">
        <f>I25/$C$25</f>
        <v>#REF!</v>
      </c>
      <c r="K25" s="112"/>
      <c r="L25" s="112"/>
      <c r="M25" s="238" t="e">
        <f>E25+G25+I25+K25</f>
        <v>#REF!</v>
      </c>
    </row>
    <row r="26" spans="1:13" x14ac:dyDescent="0.25">
      <c r="A26" s="226"/>
      <c r="B26" s="162"/>
      <c r="C26" s="62"/>
      <c r="D26" s="165"/>
      <c r="E26" s="112"/>
      <c r="F26" s="112"/>
      <c r="G26" s="383"/>
      <c r="H26" s="384"/>
      <c r="I26" s="383"/>
      <c r="J26" s="384"/>
      <c r="K26" s="237"/>
      <c r="L26" s="237"/>
      <c r="M26" s="112"/>
    </row>
    <row r="27" spans="1:13" x14ac:dyDescent="0.25">
      <c r="A27" s="226">
        <v>9</v>
      </c>
      <c r="B27" s="162" t="str">
        <f>'[1]PLANILHA ORÇAMENTÁRIA'!C207</f>
        <v>CALÇADA EM CONCRETO</v>
      </c>
      <c r="C27" s="163" t="e">
        <f>'PLANILHA ORÇAMENTÁRIA'!#REF!</f>
        <v>#REF!</v>
      </c>
      <c r="D27" s="164">
        <v>1</v>
      </c>
      <c r="E27" s="112"/>
      <c r="F27" s="112"/>
      <c r="G27" s="112"/>
      <c r="H27" s="112"/>
      <c r="I27" s="112"/>
      <c r="J27" s="112"/>
      <c r="K27" s="238" t="e">
        <f>C27</f>
        <v>#REF!</v>
      </c>
      <c r="L27" s="236" t="e">
        <f>K27/$C$27</f>
        <v>#REF!</v>
      </c>
      <c r="M27" s="238" t="e">
        <f>E27+G27+I27+K27</f>
        <v>#REF!</v>
      </c>
    </row>
    <row r="28" spans="1:13" x14ac:dyDescent="0.25">
      <c r="A28" s="226"/>
      <c r="B28" s="162"/>
      <c r="C28" s="62"/>
      <c r="D28" s="165"/>
      <c r="E28" s="112"/>
      <c r="F28" s="112"/>
      <c r="G28" s="112"/>
      <c r="H28" s="112"/>
      <c r="I28" s="112"/>
      <c r="J28" s="112"/>
      <c r="K28" s="383"/>
      <c r="L28" s="384"/>
      <c r="M28" s="112"/>
    </row>
    <row r="29" spans="1:13" x14ac:dyDescent="0.25">
      <c r="A29" s="226">
        <v>10</v>
      </c>
      <c r="B29" s="162" t="str">
        <f>'[1]PLANILHA ORÇAMENTÁRIA'!C214</f>
        <v>SINALIZAÇÃO VIÁRIA</v>
      </c>
      <c r="C29" s="163" t="e">
        <f>'PLANILHA ORÇAMENTÁRIA'!#REF!</f>
        <v>#REF!</v>
      </c>
      <c r="D29" s="164">
        <v>1</v>
      </c>
      <c r="E29" s="112"/>
      <c r="F29" s="112"/>
      <c r="G29" s="112"/>
      <c r="H29" s="112"/>
      <c r="I29" s="112"/>
      <c r="J29" s="112"/>
      <c r="K29" s="238" t="e">
        <f>C29</f>
        <v>#REF!</v>
      </c>
      <c r="L29" s="236" t="e">
        <f>K29/$C$29</f>
        <v>#REF!</v>
      </c>
      <c r="M29" s="238" t="e">
        <f>E29+G29+I29+K29</f>
        <v>#REF!</v>
      </c>
    </row>
    <row r="30" spans="1:13" x14ac:dyDescent="0.25">
      <c r="A30" s="226"/>
      <c r="B30" s="162"/>
      <c r="C30" s="62"/>
      <c r="D30" s="165"/>
      <c r="E30" s="112"/>
      <c r="F30" s="112"/>
      <c r="G30" s="112"/>
      <c r="H30" s="112"/>
      <c r="I30" s="112"/>
      <c r="J30" s="112"/>
      <c r="K30" s="383"/>
      <c r="L30" s="384"/>
      <c r="M30" s="112"/>
    </row>
    <row r="31" spans="1:13" x14ac:dyDescent="0.25">
      <c r="A31" s="226">
        <v>11</v>
      </c>
      <c r="B31" s="162" t="str">
        <f>'[1]PLANILHA ORÇAMENTÁRIA'!C218</f>
        <v>IDENTIFICAÇÃO VIÁRIA</v>
      </c>
      <c r="C31" s="163" t="e">
        <f>'PLANILHA ORÇAMENTÁRIA'!#REF!</f>
        <v>#REF!</v>
      </c>
      <c r="D31" s="164">
        <v>1</v>
      </c>
      <c r="E31" s="112"/>
      <c r="F31" s="112"/>
      <c r="G31" s="112"/>
      <c r="H31" s="112"/>
      <c r="I31" s="112"/>
      <c r="J31" s="112"/>
      <c r="K31" s="238" t="e">
        <f>C31</f>
        <v>#REF!</v>
      </c>
      <c r="L31" s="236" t="e">
        <f>K31/$C$31</f>
        <v>#REF!</v>
      </c>
      <c r="M31" s="238" t="e">
        <f>E31+G31+I31+K31</f>
        <v>#REF!</v>
      </c>
    </row>
    <row r="32" spans="1:13" s="50" customFormat="1" x14ac:dyDescent="0.25">
      <c r="A32" s="233"/>
      <c r="B32" s="233"/>
      <c r="C32" s="233"/>
      <c r="D32" s="233"/>
      <c r="E32" s="226"/>
      <c r="F32" s="226"/>
      <c r="G32" s="226"/>
      <c r="H32" s="226"/>
      <c r="I32" s="226"/>
      <c r="J32" s="226"/>
      <c r="K32" s="385"/>
      <c r="L32" s="386"/>
      <c r="M32" s="226"/>
    </row>
    <row r="33" spans="1:13" x14ac:dyDescent="0.25">
      <c r="A33" s="380" t="s">
        <v>464</v>
      </c>
      <c r="B33" s="381"/>
      <c r="C33" s="381"/>
      <c r="D33" s="382"/>
      <c r="E33" s="235" t="e">
        <f>E11+E13+E15+E17+E19+E21+E23+E25+E27+E29+E31</f>
        <v>#REF!</v>
      </c>
      <c r="F33" s="235"/>
      <c r="G33" s="235" t="e">
        <f>G11+G13+G15+G17+G19+G21+G23+G25+G27+G29+G31</f>
        <v>#REF!</v>
      </c>
      <c r="H33" s="235"/>
      <c r="I33" s="235" t="e">
        <f>I11+I13+I15+I17+I19+I21+I23+I25+I27+I29+I31</f>
        <v>#REF!</v>
      </c>
      <c r="J33" s="235"/>
      <c r="K33" s="235" t="e">
        <f>K11+K13+K15+K17+K19+K21+K23+K25+K27+K29+K31</f>
        <v>#REF!</v>
      </c>
      <c r="L33" s="235"/>
      <c r="M33" s="235" t="e">
        <f>M11+M13+M15+M17+M19+M21+M23+M25+M27+M29+M31</f>
        <v>#REF!</v>
      </c>
    </row>
    <row r="34" spans="1:13" x14ac:dyDescent="0.25">
      <c r="A34" s="380" t="s">
        <v>465</v>
      </c>
      <c r="B34" s="381"/>
      <c r="C34" s="381"/>
      <c r="D34" s="382"/>
      <c r="E34" s="235" t="e">
        <f>E33</f>
        <v>#REF!</v>
      </c>
      <c r="F34" s="235"/>
      <c r="G34" s="235" t="e">
        <f>G33+E34</f>
        <v>#REF!</v>
      </c>
      <c r="H34" s="235"/>
      <c r="I34" s="235" t="e">
        <f>I33+G34</f>
        <v>#REF!</v>
      </c>
      <c r="J34" s="235"/>
      <c r="K34" s="235" t="e">
        <f>K33+I34</f>
        <v>#REF!</v>
      </c>
      <c r="L34" s="235"/>
      <c r="M34" s="235" t="e">
        <f>M33</f>
        <v>#REF!</v>
      </c>
    </row>
  </sheetData>
  <mergeCells count="39">
    <mergeCell ref="K30:L30"/>
    <mergeCell ref="K32:L32"/>
    <mergeCell ref="I24:J24"/>
    <mergeCell ref="K24:L24"/>
    <mergeCell ref="G26:H26"/>
    <mergeCell ref="I26:J26"/>
    <mergeCell ref="K28:L28"/>
    <mergeCell ref="K20:L20"/>
    <mergeCell ref="E22:F22"/>
    <mergeCell ref="G22:H22"/>
    <mergeCell ref="I22:J22"/>
    <mergeCell ref="K22:L22"/>
    <mergeCell ref="E16:F16"/>
    <mergeCell ref="E18:F18"/>
    <mergeCell ref="G18:H18"/>
    <mergeCell ref="I18:J18"/>
    <mergeCell ref="G20:H20"/>
    <mergeCell ref="I20:J20"/>
    <mergeCell ref="E12:F12"/>
    <mergeCell ref="G12:H12"/>
    <mergeCell ref="I12:J12"/>
    <mergeCell ref="K12:L12"/>
    <mergeCell ref="E14:F14"/>
    <mergeCell ref="K14:L14"/>
    <mergeCell ref="A34:D34"/>
    <mergeCell ref="A33:D33"/>
    <mergeCell ref="C8:D9"/>
    <mergeCell ref="B8:B10"/>
    <mergeCell ref="A8:A10"/>
    <mergeCell ref="E8:F9"/>
    <mergeCell ref="G8:H9"/>
    <mergeCell ref="I8:J9"/>
    <mergeCell ref="K8:L9"/>
    <mergeCell ref="A1:M1"/>
    <mergeCell ref="A2:M2"/>
    <mergeCell ref="L3:L4"/>
    <mergeCell ref="L5:L6"/>
    <mergeCell ref="A7:M7"/>
    <mergeCell ref="M8:M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45"/>
  <sheetViews>
    <sheetView workbookViewId="0">
      <selection activeCell="C51" sqref="C51"/>
    </sheetView>
  </sheetViews>
  <sheetFormatPr defaultRowHeight="15" x14ac:dyDescent="0.25"/>
  <cols>
    <col min="2" max="2" width="35.5703125" bestFit="1" customWidth="1"/>
    <col min="3" max="3" width="35.5703125" style="50" customWidth="1"/>
    <col min="4" max="4" width="17.28515625" customWidth="1"/>
    <col min="5" max="5" width="22.28515625" customWidth="1"/>
  </cols>
  <sheetData>
    <row r="1" spans="1:5" x14ac:dyDescent="0.25">
      <c r="A1" s="372"/>
      <c r="B1" s="372"/>
      <c r="C1" s="372"/>
      <c r="D1" s="372"/>
      <c r="E1" s="372"/>
    </row>
    <row r="2" spans="1:5" x14ac:dyDescent="0.25">
      <c r="A2" s="372"/>
      <c r="B2" s="372"/>
      <c r="C2" s="372"/>
      <c r="D2" s="372"/>
      <c r="E2" s="372"/>
    </row>
    <row r="3" spans="1:5" ht="18.75" x14ac:dyDescent="0.25">
      <c r="A3" s="387" t="s">
        <v>606</v>
      </c>
      <c r="B3" s="387"/>
      <c r="C3" s="387"/>
      <c r="D3" s="387"/>
      <c r="E3" s="387"/>
    </row>
    <row r="4" spans="1:5" x14ac:dyDescent="0.25">
      <c r="A4" s="55" t="s">
        <v>13</v>
      </c>
      <c r="B4" s="380"/>
      <c r="C4" s="382"/>
      <c r="D4" s="388" t="s">
        <v>17</v>
      </c>
      <c r="E4" s="80" t="s">
        <v>18</v>
      </c>
    </row>
    <row r="5" spans="1:5" x14ac:dyDescent="0.25">
      <c r="A5" s="55" t="s">
        <v>14</v>
      </c>
      <c r="B5" s="380"/>
      <c r="C5" s="382"/>
      <c r="D5" s="388"/>
      <c r="E5" s="56">
        <v>43113</v>
      </c>
    </row>
    <row r="6" spans="1:5" x14ac:dyDescent="0.25">
      <c r="A6" s="55" t="s">
        <v>15</v>
      </c>
      <c r="B6" s="393"/>
      <c r="C6" s="394"/>
      <c r="D6" s="376">
        <f>[2]BDI!I3</f>
        <v>0.3124832395854924</v>
      </c>
      <c r="E6" s="80" t="s">
        <v>19</v>
      </c>
    </row>
    <row r="7" spans="1:5" ht="15.75" thickBot="1" x14ac:dyDescent="0.3">
      <c r="A7" s="55" t="s">
        <v>16</v>
      </c>
      <c r="B7" s="391"/>
      <c r="C7" s="392"/>
      <c r="D7" s="377"/>
      <c r="E7" s="57">
        <v>42917</v>
      </c>
    </row>
    <row r="8" spans="1:5" x14ac:dyDescent="0.25">
      <c r="A8" s="363" t="s">
        <v>607</v>
      </c>
      <c r="B8" s="364"/>
      <c r="C8" s="364"/>
      <c r="D8" s="364"/>
      <c r="E8" s="364"/>
    </row>
    <row r="9" spans="1:5" ht="15" customHeight="1" x14ac:dyDescent="0.25">
      <c r="A9" s="366" t="s">
        <v>1</v>
      </c>
      <c r="B9" s="366" t="s">
        <v>608</v>
      </c>
      <c r="C9" s="79"/>
      <c r="D9" s="366" t="s">
        <v>609</v>
      </c>
      <c r="E9" s="366"/>
    </row>
    <row r="10" spans="1:5" x14ac:dyDescent="0.25">
      <c r="A10" s="366"/>
      <c r="B10" s="366"/>
      <c r="C10" s="79"/>
      <c r="D10" s="79" t="s">
        <v>610</v>
      </c>
      <c r="E10" s="79" t="s">
        <v>611</v>
      </c>
    </row>
    <row r="11" spans="1:5" x14ac:dyDescent="0.25">
      <c r="A11" s="395" t="s">
        <v>612</v>
      </c>
      <c r="B11" s="396"/>
      <c r="C11" s="396"/>
      <c r="D11" s="396"/>
      <c r="E11" s="396"/>
    </row>
    <row r="12" spans="1:5" x14ac:dyDescent="0.25">
      <c r="A12" s="166" t="s">
        <v>613</v>
      </c>
      <c r="B12" s="389" t="s">
        <v>614</v>
      </c>
      <c r="C12" s="390"/>
      <c r="D12" s="167"/>
      <c r="E12" s="167"/>
    </row>
    <row r="13" spans="1:5" x14ac:dyDescent="0.25">
      <c r="A13" s="166" t="s">
        <v>615</v>
      </c>
      <c r="B13" s="389" t="s">
        <v>616</v>
      </c>
      <c r="C13" s="390"/>
      <c r="D13" s="167"/>
      <c r="E13" s="167"/>
    </row>
    <row r="14" spans="1:5" x14ac:dyDescent="0.25">
      <c r="A14" s="166" t="s">
        <v>617</v>
      </c>
      <c r="B14" s="389" t="s">
        <v>618</v>
      </c>
      <c r="C14" s="390"/>
      <c r="D14" s="167"/>
      <c r="E14" s="167"/>
    </row>
    <row r="15" spans="1:5" x14ac:dyDescent="0.25">
      <c r="A15" s="166" t="s">
        <v>619</v>
      </c>
      <c r="B15" s="389" t="s">
        <v>620</v>
      </c>
      <c r="C15" s="390"/>
      <c r="D15" s="167"/>
      <c r="E15" s="167"/>
    </row>
    <row r="16" spans="1:5" x14ac:dyDescent="0.25">
      <c r="A16" s="166" t="s">
        <v>621</v>
      </c>
      <c r="B16" s="389" t="s">
        <v>622</v>
      </c>
      <c r="C16" s="390"/>
      <c r="D16" s="167"/>
      <c r="E16" s="167"/>
    </row>
    <row r="17" spans="1:5" x14ac:dyDescent="0.25">
      <c r="A17" s="166" t="s">
        <v>623</v>
      </c>
      <c r="B17" s="389" t="s">
        <v>624</v>
      </c>
      <c r="C17" s="390"/>
      <c r="D17" s="167"/>
      <c r="E17" s="167"/>
    </row>
    <row r="18" spans="1:5" x14ac:dyDescent="0.25">
      <c r="A18" s="166" t="s">
        <v>625</v>
      </c>
      <c r="B18" s="389" t="s">
        <v>626</v>
      </c>
      <c r="C18" s="390"/>
      <c r="D18" s="167"/>
      <c r="E18" s="167"/>
    </row>
    <row r="19" spans="1:5" x14ac:dyDescent="0.25">
      <c r="A19" s="166" t="s">
        <v>627</v>
      </c>
      <c r="B19" s="389" t="s">
        <v>628</v>
      </c>
      <c r="C19" s="390"/>
      <c r="D19" s="167"/>
      <c r="E19" s="167"/>
    </row>
    <row r="20" spans="1:5" x14ac:dyDescent="0.25">
      <c r="A20" s="166" t="s">
        <v>629</v>
      </c>
      <c r="B20" s="389" t="s">
        <v>630</v>
      </c>
      <c r="C20" s="390"/>
      <c r="D20" s="167"/>
      <c r="E20" s="167"/>
    </row>
    <row r="21" spans="1:5" ht="15.75" thickBot="1" x14ac:dyDescent="0.3">
      <c r="A21" s="79" t="s">
        <v>631</v>
      </c>
      <c r="B21" s="79" t="s">
        <v>632</v>
      </c>
      <c r="C21" s="79"/>
      <c r="D21" s="168">
        <f>SUM(D12:D20)</f>
        <v>0</v>
      </c>
      <c r="E21" s="168">
        <f>SUM(E12:E20)</f>
        <v>0</v>
      </c>
    </row>
    <row r="22" spans="1:5" x14ac:dyDescent="0.25">
      <c r="A22" s="363" t="s">
        <v>633</v>
      </c>
      <c r="B22" s="364"/>
      <c r="C22" s="364"/>
      <c r="D22" s="364"/>
      <c r="E22" s="364"/>
    </row>
    <row r="23" spans="1:5" x14ac:dyDescent="0.25">
      <c r="A23" s="166" t="s">
        <v>634</v>
      </c>
      <c r="B23" s="389" t="s">
        <v>635</v>
      </c>
      <c r="C23" s="390"/>
      <c r="D23" s="167"/>
      <c r="E23" s="169"/>
    </row>
    <row r="24" spans="1:5" x14ac:dyDescent="0.25">
      <c r="A24" s="166" t="s">
        <v>636</v>
      </c>
      <c r="B24" s="389" t="s">
        <v>637</v>
      </c>
      <c r="C24" s="390"/>
      <c r="D24" s="167"/>
      <c r="E24" s="169"/>
    </row>
    <row r="25" spans="1:5" x14ac:dyDescent="0.25">
      <c r="A25" s="166" t="s">
        <v>638</v>
      </c>
      <c r="B25" s="389" t="s">
        <v>639</v>
      </c>
      <c r="C25" s="390"/>
      <c r="D25" s="167"/>
      <c r="E25" s="167"/>
    </row>
    <row r="26" spans="1:5" x14ac:dyDescent="0.25">
      <c r="A26" s="166" t="s">
        <v>640</v>
      </c>
      <c r="B26" s="389" t="s">
        <v>641</v>
      </c>
      <c r="C26" s="390"/>
      <c r="D26" s="167"/>
      <c r="E26" s="167"/>
    </row>
    <row r="27" spans="1:5" x14ac:dyDescent="0.25">
      <c r="A27" s="166" t="s">
        <v>642</v>
      </c>
      <c r="B27" s="389" t="s">
        <v>643</v>
      </c>
      <c r="C27" s="390"/>
      <c r="D27" s="167"/>
      <c r="E27" s="167"/>
    </row>
    <row r="28" spans="1:5" x14ac:dyDescent="0.25">
      <c r="A28" s="166" t="s">
        <v>644</v>
      </c>
      <c r="B28" s="389" t="s">
        <v>645</v>
      </c>
      <c r="C28" s="390"/>
      <c r="D28" s="167"/>
      <c r="E28" s="167"/>
    </row>
    <row r="29" spans="1:5" x14ac:dyDescent="0.25">
      <c r="A29" s="166" t="s">
        <v>646</v>
      </c>
      <c r="B29" s="389" t="s">
        <v>647</v>
      </c>
      <c r="C29" s="390"/>
      <c r="D29" s="167"/>
      <c r="E29" s="169"/>
    </row>
    <row r="30" spans="1:5" x14ac:dyDescent="0.25">
      <c r="A30" s="166" t="s">
        <v>648</v>
      </c>
      <c r="B30" s="389" t="s">
        <v>649</v>
      </c>
      <c r="C30" s="390"/>
      <c r="D30" s="167"/>
      <c r="E30" s="167"/>
    </row>
    <row r="31" spans="1:5" x14ac:dyDescent="0.25">
      <c r="A31" s="166" t="s">
        <v>650</v>
      </c>
      <c r="B31" s="389" t="s">
        <v>651</v>
      </c>
      <c r="C31" s="390"/>
      <c r="D31" s="167"/>
      <c r="E31" s="167"/>
    </row>
    <row r="32" spans="1:5" x14ac:dyDescent="0.25">
      <c r="A32" s="166" t="s">
        <v>652</v>
      </c>
      <c r="B32" s="389" t="s">
        <v>653</v>
      </c>
      <c r="C32" s="390"/>
      <c r="D32" s="167"/>
      <c r="E32" s="167"/>
    </row>
    <row r="33" spans="1:5" ht="15.75" thickBot="1" x14ac:dyDescent="0.3">
      <c r="A33" s="79" t="s">
        <v>654</v>
      </c>
      <c r="B33" s="79" t="s">
        <v>632</v>
      </c>
      <c r="C33" s="79"/>
      <c r="D33" s="168">
        <f>SUM(D23:D32)</f>
        <v>0</v>
      </c>
      <c r="E33" s="168">
        <f>SUM(E23:E32)</f>
        <v>0</v>
      </c>
    </row>
    <row r="34" spans="1:5" x14ac:dyDescent="0.25">
      <c r="A34" s="363" t="s">
        <v>655</v>
      </c>
      <c r="B34" s="364"/>
      <c r="C34" s="364"/>
      <c r="D34" s="364"/>
      <c r="E34" s="364"/>
    </row>
    <row r="35" spans="1:5" x14ac:dyDescent="0.25">
      <c r="A35" s="170" t="s">
        <v>656</v>
      </c>
      <c r="B35" s="389" t="s">
        <v>657</v>
      </c>
      <c r="C35" s="390"/>
      <c r="D35" s="171"/>
      <c r="E35" s="171"/>
    </row>
    <row r="36" spans="1:5" x14ac:dyDescent="0.25">
      <c r="A36" s="166" t="s">
        <v>658</v>
      </c>
      <c r="B36" s="389" t="s">
        <v>659</v>
      </c>
      <c r="C36" s="390"/>
      <c r="D36" s="167"/>
      <c r="E36" s="167"/>
    </row>
    <row r="37" spans="1:5" x14ac:dyDescent="0.25">
      <c r="A37" s="166" t="s">
        <v>660</v>
      </c>
      <c r="B37" s="389" t="s">
        <v>661</v>
      </c>
      <c r="C37" s="390"/>
      <c r="D37" s="167"/>
      <c r="E37" s="167"/>
    </row>
    <row r="38" spans="1:5" x14ac:dyDescent="0.25">
      <c r="A38" s="166" t="s">
        <v>662</v>
      </c>
      <c r="B38" s="389" t="s">
        <v>663</v>
      </c>
      <c r="C38" s="390"/>
      <c r="D38" s="167"/>
      <c r="E38" s="167"/>
    </row>
    <row r="39" spans="1:5" x14ac:dyDescent="0.25">
      <c r="A39" s="166" t="s">
        <v>664</v>
      </c>
      <c r="B39" s="389" t="s">
        <v>665</v>
      </c>
      <c r="C39" s="390"/>
      <c r="D39" s="167"/>
      <c r="E39" s="167"/>
    </row>
    <row r="40" spans="1:5" ht="15.75" thickBot="1" x14ac:dyDescent="0.3">
      <c r="A40" s="79" t="s">
        <v>666</v>
      </c>
      <c r="B40" s="79" t="s">
        <v>632</v>
      </c>
      <c r="C40" s="79"/>
      <c r="D40" s="168">
        <f>SUM(D35:D39)</f>
        <v>0</v>
      </c>
      <c r="E40" s="168">
        <f>SUM(E35:E39)</f>
        <v>0</v>
      </c>
    </row>
    <row r="41" spans="1:5" x14ac:dyDescent="0.25">
      <c r="A41" s="363" t="s">
        <v>667</v>
      </c>
      <c r="B41" s="364"/>
      <c r="C41" s="364"/>
      <c r="D41" s="364"/>
      <c r="E41" s="364"/>
    </row>
    <row r="42" spans="1:5" x14ac:dyDescent="0.25">
      <c r="A42" s="170" t="s">
        <v>668</v>
      </c>
      <c r="B42" s="389" t="s">
        <v>669</v>
      </c>
      <c r="C42" s="390"/>
      <c r="D42" s="171"/>
      <c r="E42" s="171"/>
    </row>
    <row r="43" spans="1:5" ht="37.5" customHeight="1" x14ac:dyDescent="0.25">
      <c r="A43" s="166" t="s">
        <v>670</v>
      </c>
      <c r="B43" s="397" t="s">
        <v>671</v>
      </c>
      <c r="C43" s="398"/>
      <c r="D43" s="172"/>
      <c r="E43" s="172"/>
    </row>
    <row r="44" spans="1:5" ht="15.75" thickBot="1" x14ac:dyDescent="0.3">
      <c r="A44" s="79" t="s">
        <v>672</v>
      </c>
      <c r="B44" s="79" t="s">
        <v>632</v>
      </c>
      <c r="C44" s="79"/>
      <c r="D44" s="168">
        <f>SUM(D42:D43)</f>
        <v>0</v>
      </c>
      <c r="E44" s="168">
        <f>SUM(E42:E43)</f>
        <v>0</v>
      </c>
    </row>
    <row r="45" spans="1:5" x14ac:dyDescent="0.25">
      <c r="A45" s="363" t="s">
        <v>673</v>
      </c>
      <c r="B45" s="364"/>
      <c r="C45" s="174"/>
      <c r="D45" s="173">
        <f>D21+D33+D40+D44</f>
        <v>0</v>
      </c>
      <c r="E45" s="173">
        <f>E21+E33+E40+E44</f>
        <v>0</v>
      </c>
    </row>
  </sheetData>
  <mergeCells count="43">
    <mergeCell ref="B43:C43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B42:C42"/>
    <mergeCell ref="B12:C12"/>
    <mergeCell ref="B7:C7"/>
    <mergeCell ref="B6:C6"/>
    <mergeCell ref="B5:C5"/>
    <mergeCell ref="B4:C4"/>
    <mergeCell ref="A8:E8"/>
    <mergeCell ref="A9:A10"/>
    <mergeCell ref="B9:B10"/>
    <mergeCell ref="D9:E9"/>
    <mergeCell ref="A11:E11"/>
    <mergeCell ref="B23:C23"/>
    <mergeCell ref="B18:C18"/>
    <mergeCell ref="B17:C17"/>
    <mergeCell ref="B16:C16"/>
    <mergeCell ref="B15:C15"/>
    <mergeCell ref="A1:E2"/>
    <mergeCell ref="A3:E3"/>
    <mergeCell ref="D4:D5"/>
    <mergeCell ref="D6:D7"/>
    <mergeCell ref="A45:B45"/>
    <mergeCell ref="B20:C20"/>
    <mergeCell ref="B19:C19"/>
    <mergeCell ref="B24:C24"/>
    <mergeCell ref="B25:C25"/>
    <mergeCell ref="B26:C26"/>
    <mergeCell ref="B27:C27"/>
    <mergeCell ref="B14:C14"/>
    <mergeCell ref="B13:C13"/>
    <mergeCell ref="A22:E22"/>
    <mergeCell ref="A34:E34"/>
    <mergeCell ref="A41:E4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28"/>
  <sheetViews>
    <sheetView zoomScale="90" zoomScaleNormal="90" workbookViewId="0">
      <selection activeCell="I31" sqref="I31"/>
    </sheetView>
  </sheetViews>
  <sheetFormatPr defaultRowHeight="15" x14ac:dyDescent="0.25"/>
  <cols>
    <col min="2" max="3" width="9.140625" style="50"/>
    <col min="4" max="4" width="65.85546875" bestFit="1" customWidth="1"/>
    <col min="5" max="5" width="6.28515625" style="50" bestFit="1" customWidth="1"/>
    <col min="6" max="6" width="10.140625" bestFit="1" customWidth="1"/>
    <col min="7" max="7" width="9.7109375" bestFit="1" customWidth="1"/>
    <col min="8" max="8" width="14.28515625" bestFit="1" customWidth="1"/>
    <col min="9" max="9" width="10.5703125" customWidth="1"/>
    <col min="10" max="10" width="13.42578125" bestFit="1" customWidth="1"/>
  </cols>
  <sheetData>
    <row r="1" spans="1:10" ht="18.75" x14ac:dyDescent="0.25">
      <c r="A1" s="283" t="s">
        <v>56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x14ac:dyDescent="0.25">
      <c r="A2" s="2" t="s">
        <v>13</v>
      </c>
      <c r="B2" s="284"/>
      <c r="C2" s="284"/>
      <c r="D2" s="284"/>
      <c r="E2" s="284"/>
      <c r="F2" s="284"/>
      <c r="G2" s="284"/>
      <c r="H2" s="284"/>
      <c r="I2" s="31" t="s">
        <v>17</v>
      </c>
      <c r="J2" s="31" t="s">
        <v>18</v>
      </c>
    </row>
    <row r="3" spans="1:10" x14ac:dyDescent="0.25">
      <c r="A3" s="2" t="s">
        <v>14</v>
      </c>
      <c r="B3" s="284"/>
      <c r="C3" s="284"/>
      <c r="D3" s="284"/>
      <c r="E3" s="284"/>
      <c r="F3" s="284"/>
      <c r="G3" s="284"/>
      <c r="H3" s="284"/>
      <c r="I3" s="285">
        <f>BDI!I3</f>
        <v>0.31126118815198645</v>
      </c>
      <c r="J3" s="32">
        <v>43113</v>
      </c>
    </row>
    <row r="4" spans="1:10" x14ac:dyDescent="0.25">
      <c r="A4" s="2" t="s">
        <v>15</v>
      </c>
      <c r="B4" s="284"/>
      <c r="C4" s="284"/>
      <c r="D4" s="284"/>
      <c r="E4" s="284"/>
      <c r="F4" s="284"/>
      <c r="G4" s="284"/>
      <c r="H4" s="284"/>
      <c r="I4" s="286"/>
      <c r="J4" s="31" t="s">
        <v>19</v>
      </c>
    </row>
    <row r="5" spans="1:10" x14ac:dyDescent="0.25">
      <c r="A5" s="2" t="s">
        <v>16</v>
      </c>
      <c r="B5" s="284"/>
      <c r="C5" s="284"/>
      <c r="D5" s="284"/>
      <c r="E5" s="284"/>
      <c r="F5" s="284"/>
      <c r="G5" s="284"/>
      <c r="H5" s="284"/>
      <c r="I5" s="286"/>
      <c r="J5" s="33">
        <v>42917</v>
      </c>
    </row>
    <row r="6" spans="1:10" ht="20.25" customHeight="1" x14ac:dyDescent="0.25">
      <c r="A6" s="282" t="s">
        <v>466</v>
      </c>
      <c r="B6" s="282"/>
      <c r="C6" s="282"/>
      <c r="D6" s="282"/>
      <c r="E6" s="282"/>
      <c r="F6" s="282"/>
      <c r="G6" s="282"/>
      <c r="H6" s="282"/>
      <c r="I6" s="282"/>
      <c r="J6" s="282"/>
    </row>
    <row r="7" spans="1:10" ht="20.25" customHeight="1" x14ac:dyDescent="0.25">
      <c r="A7" s="402" t="s">
        <v>525</v>
      </c>
      <c r="B7" s="402"/>
      <c r="C7" s="402"/>
      <c r="D7" s="402"/>
      <c r="E7" s="402"/>
      <c r="F7" s="402"/>
      <c r="G7" s="402"/>
      <c r="H7" s="402"/>
      <c r="I7" s="402"/>
      <c r="J7" s="402"/>
    </row>
    <row r="8" spans="1:10" s="54" customFormat="1" ht="30" x14ac:dyDescent="0.25">
      <c r="A8" s="63" t="s">
        <v>455</v>
      </c>
      <c r="B8" s="63" t="s">
        <v>476</v>
      </c>
      <c r="C8" s="63" t="s">
        <v>1</v>
      </c>
      <c r="D8" s="63" t="s">
        <v>527</v>
      </c>
      <c r="E8" s="63" t="s">
        <v>531</v>
      </c>
      <c r="F8" s="63" t="s">
        <v>526</v>
      </c>
      <c r="G8" s="63" t="s">
        <v>528</v>
      </c>
      <c r="H8" s="63" t="s">
        <v>529</v>
      </c>
      <c r="I8" s="63" t="s">
        <v>474</v>
      </c>
      <c r="J8" s="63" t="s">
        <v>475</v>
      </c>
    </row>
    <row r="9" spans="1:10" x14ac:dyDescent="0.25">
      <c r="A9" s="64" t="s">
        <v>4</v>
      </c>
      <c r="B9" s="64" t="s">
        <v>18</v>
      </c>
      <c r="C9" s="64">
        <v>90778</v>
      </c>
      <c r="D9" s="400" t="s">
        <v>530</v>
      </c>
      <c r="E9" s="64" t="s">
        <v>532</v>
      </c>
      <c r="F9" s="64"/>
      <c r="G9" s="64"/>
      <c r="H9" s="64">
        <v>4</v>
      </c>
      <c r="I9" s="64"/>
      <c r="J9" s="401">
        <f>I9*F9*G9*H9</f>
        <v>0</v>
      </c>
    </row>
    <row r="10" spans="1:10" s="50" customFormat="1" x14ac:dyDescent="0.25">
      <c r="A10" s="64" t="s">
        <v>480</v>
      </c>
      <c r="B10" s="64" t="s">
        <v>18</v>
      </c>
      <c r="C10" s="64">
        <v>90780</v>
      </c>
      <c r="D10" s="400" t="s">
        <v>533</v>
      </c>
      <c r="E10" s="64" t="s">
        <v>532</v>
      </c>
      <c r="F10" s="64"/>
      <c r="G10" s="64"/>
      <c r="H10" s="64">
        <v>4</v>
      </c>
      <c r="I10" s="64"/>
      <c r="J10" s="401">
        <f t="shared" ref="J10:J11" si="0">I10*F10*G10*H10</f>
        <v>0</v>
      </c>
    </row>
    <row r="11" spans="1:10" s="50" customFormat="1" x14ac:dyDescent="0.25">
      <c r="A11" s="64" t="s">
        <v>481</v>
      </c>
      <c r="B11" s="64" t="s">
        <v>18</v>
      </c>
      <c r="C11" s="64">
        <v>90776</v>
      </c>
      <c r="D11" s="400" t="s">
        <v>534</v>
      </c>
      <c r="E11" s="64" t="s">
        <v>532</v>
      </c>
      <c r="F11" s="64"/>
      <c r="G11" s="64"/>
      <c r="H11" s="64">
        <v>4</v>
      </c>
      <c r="I11" s="64"/>
      <c r="J11" s="401">
        <f t="shared" si="0"/>
        <v>0</v>
      </c>
    </row>
    <row r="12" spans="1:10" s="50" customFormat="1" x14ac:dyDescent="0.25">
      <c r="A12" s="281" t="s">
        <v>55</v>
      </c>
      <c r="B12" s="281"/>
      <c r="C12" s="281"/>
      <c r="D12" s="281"/>
      <c r="E12" s="281"/>
      <c r="F12" s="281"/>
      <c r="G12" s="281"/>
      <c r="H12" s="281"/>
      <c r="I12" s="281"/>
      <c r="J12" s="204">
        <f>SUM(J9:J11)</f>
        <v>0</v>
      </c>
    </row>
    <row r="13" spans="1:10" s="50" customFormat="1" x14ac:dyDescent="0.25">
      <c r="A13"/>
      <c r="D13" s="58"/>
      <c r="E13" s="58"/>
      <c r="F13"/>
      <c r="G13"/>
      <c r="H13"/>
      <c r="I13"/>
      <c r="J13"/>
    </row>
    <row r="14" spans="1:10" s="50" customFormat="1" x14ac:dyDescent="0.25">
      <c r="A14"/>
      <c r="D14"/>
      <c r="F14"/>
      <c r="G14"/>
      <c r="H14"/>
      <c r="I14"/>
      <c r="J14"/>
    </row>
    <row r="16" spans="1:10" s="50" customFormat="1" x14ac:dyDescent="0.25">
      <c r="A16"/>
      <c r="D16"/>
      <c r="F16"/>
      <c r="G16"/>
      <c r="H16"/>
      <c r="I16"/>
      <c r="J16"/>
    </row>
    <row r="17" spans="1:10" s="50" customFormat="1" x14ac:dyDescent="0.25">
      <c r="A17"/>
      <c r="D17"/>
      <c r="F17"/>
      <c r="G17"/>
      <c r="H17"/>
      <c r="I17"/>
      <c r="J17"/>
    </row>
    <row r="18" spans="1:10" s="50" customFormat="1" x14ac:dyDescent="0.25">
      <c r="A18"/>
      <c r="D18"/>
      <c r="F18"/>
      <c r="G18"/>
      <c r="H18"/>
      <c r="I18"/>
      <c r="J18"/>
    </row>
    <row r="19" spans="1:10" s="50" customFormat="1" x14ac:dyDescent="0.25">
      <c r="A19"/>
      <c r="D19"/>
      <c r="F19"/>
      <c r="G19"/>
      <c r="H19"/>
      <c r="I19"/>
      <c r="J19"/>
    </row>
    <row r="20" spans="1:10" s="50" customFormat="1" x14ac:dyDescent="0.25">
      <c r="A20"/>
      <c r="D20"/>
      <c r="F20"/>
      <c r="G20"/>
      <c r="H20"/>
      <c r="I20"/>
      <c r="J20"/>
    </row>
    <row r="22" spans="1:10" s="50" customFormat="1" x14ac:dyDescent="0.25">
      <c r="A22"/>
      <c r="D22"/>
      <c r="F22"/>
      <c r="G22"/>
      <c r="H22"/>
      <c r="I22"/>
      <c r="J22"/>
    </row>
    <row r="23" spans="1:10" s="50" customFormat="1" x14ac:dyDescent="0.25">
      <c r="A23"/>
      <c r="D23"/>
      <c r="F23"/>
      <c r="G23"/>
      <c r="H23"/>
      <c r="I23"/>
      <c r="J23"/>
    </row>
    <row r="24" spans="1:10" s="50" customFormat="1" x14ac:dyDescent="0.25">
      <c r="A24"/>
      <c r="D24"/>
      <c r="F24"/>
      <c r="G24"/>
      <c r="H24"/>
      <c r="I24"/>
      <c r="J24"/>
    </row>
    <row r="25" spans="1:10" s="50" customFormat="1" x14ac:dyDescent="0.25">
      <c r="A25"/>
      <c r="D25"/>
      <c r="F25"/>
      <c r="G25"/>
      <c r="H25"/>
      <c r="I25"/>
      <c r="J25"/>
    </row>
    <row r="26" spans="1:10" s="50" customFormat="1" x14ac:dyDescent="0.25">
      <c r="A26"/>
      <c r="D26"/>
      <c r="F26"/>
      <c r="G26"/>
      <c r="H26"/>
      <c r="I26"/>
      <c r="J26"/>
    </row>
    <row r="27" spans="1:10" s="50" customFormat="1" x14ac:dyDescent="0.25">
      <c r="A27"/>
      <c r="D27"/>
      <c r="F27"/>
      <c r="G27"/>
      <c r="H27"/>
      <c r="I27"/>
      <c r="J27"/>
    </row>
    <row r="28" spans="1:10" s="50" customFormat="1" x14ac:dyDescent="0.25">
      <c r="A28"/>
      <c r="D28"/>
      <c r="F28"/>
      <c r="G28"/>
      <c r="H28"/>
      <c r="I28"/>
      <c r="J28"/>
    </row>
  </sheetData>
  <mergeCells count="9">
    <mergeCell ref="A12:I12"/>
    <mergeCell ref="A6:J6"/>
    <mergeCell ref="A7:J7"/>
    <mergeCell ref="A1:J1"/>
    <mergeCell ref="B5:H5"/>
    <mergeCell ref="B4:H4"/>
    <mergeCell ref="B3:H3"/>
    <mergeCell ref="B2:H2"/>
    <mergeCell ref="I3:I5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21"/>
  <sheetViews>
    <sheetView topLeftCell="A4" zoomScale="70" zoomScaleNormal="70" workbookViewId="0">
      <selection activeCell="N15" sqref="N15"/>
    </sheetView>
  </sheetViews>
  <sheetFormatPr defaultRowHeight="15" x14ac:dyDescent="0.25"/>
  <cols>
    <col min="1" max="1" width="12.85546875" style="256" customWidth="1"/>
    <col min="2" max="2" width="64.85546875" style="244" bestFit="1" customWidth="1"/>
    <col min="3" max="3" width="14.42578125" style="244" customWidth="1"/>
    <col min="4" max="4" width="11.5703125" style="244" customWidth="1"/>
    <col min="5" max="5" width="12.85546875" style="244" customWidth="1"/>
    <col min="6" max="6" width="14" style="244" customWidth="1"/>
    <col min="7" max="7" width="16.42578125" style="244" customWidth="1"/>
    <col min="8" max="9" width="17.7109375" style="244" customWidth="1"/>
    <col min="10" max="10" width="15" style="244" customWidth="1"/>
    <col min="11" max="11" width="13.5703125" style="257" customWidth="1"/>
    <col min="12" max="12" width="12.5703125" style="244" customWidth="1"/>
    <col min="13" max="13" width="12.28515625" style="244" customWidth="1"/>
    <col min="14" max="14" width="35.140625" style="244" bestFit="1" customWidth="1"/>
    <col min="15" max="16384" width="9.140625" style="244"/>
  </cols>
  <sheetData>
    <row r="1" spans="1:14" ht="63.75" customHeight="1" x14ac:dyDescent="0.25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18.75" x14ac:dyDescent="0.25">
      <c r="A2" s="292" t="s">
        <v>675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x14ac:dyDescent="0.25">
      <c r="A3" s="258" t="s">
        <v>13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4" t="s">
        <v>17</v>
      </c>
      <c r="N3" s="259" t="s">
        <v>18</v>
      </c>
    </row>
    <row r="4" spans="1:14" x14ac:dyDescent="0.25">
      <c r="A4" s="258" t="s">
        <v>14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4"/>
      <c r="N4" s="260">
        <v>43113</v>
      </c>
    </row>
    <row r="5" spans="1:14" x14ac:dyDescent="0.25">
      <c r="A5" s="258" t="s">
        <v>15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5">
        <f>BDI!I3</f>
        <v>0.31126118815198645</v>
      </c>
      <c r="N5" s="259" t="s">
        <v>19</v>
      </c>
    </row>
    <row r="6" spans="1:14" x14ac:dyDescent="0.25">
      <c r="A6" s="258" t="s">
        <v>16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5"/>
      <c r="N6" s="261">
        <v>42917</v>
      </c>
    </row>
    <row r="7" spans="1:14" ht="22.5" customHeight="1" x14ac:dyDescent="0.25">
      <c r="A7" s="290" t="s">
        <v>524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</row>
    <row r="8" spans="1:14" ht="20.25" customHeight="1" x14ac:dyDescent="0.25">
      <c r="A8" s="403" t="s">
        <v>467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</row>
    <row r="9" spans="1:14" ht="30" x14ac:dyDescent="0.25">
      <c r="A9" s="262" t="s">
        <v>478</v>
      </c>
      <c r="B9" s="262" t="s">
        <v>468</v>
      </c>
      <c r="C9" s="262" t="s">
        <v>469</v>
      </c>
      <c r="D9" s="262" t="s">
        <v>470</v>
      </c>
      <c r="E9" s="262" t="s">
        <v>471</v>
      </c>
      <c r="F9" s="262" t="s">
        <v>472</v>
      </c>
      <c r="G9" s="262" t="s">
        <v>678</v>
      </c>
      <c r="H9" s="262" t="s">
        <v>3</v>
      </c>
      <c r="I9" s="262" t="s">
        <v>677</v>
      </c>
      <c r="J9" s="262" t="s">
        <v>474</v>
      </c>
      <c r="K9" s="263" t="s">
        <v>475</v>
      </c>
      <c r="L9" s="262" t="s">
        <v>476</v>
      </c>
      <c r="M9" s="262" t="s">
        <v>1</v>
      </c>
      <c r="N9" s="262" t="s">
        <v>477</v>
      </c>
    </row>
    <row r="10" spans="1:14" ht="60" x14ac:dyDescent="0.25">
      <c r="A10" s="404" t="s">
        <v>4</v>
      </c>
      <c r="B10" s="405" t="s">
        <v>498</v>
      </c>
      <c r="C10" s="250"/>
      <c r="D10" s="250"/>
      <c r="E10" s="250"/>
      <c r="F10" s="250"/>
      <c r="G10" s="250"/>
      <c r="H10" s="250"/>
      <c r="I10" s="250" t="e">
        <f>1/H10</f>
        <v>#DIV/0!</v>
      </c>
      <c r="J10" s="250"/>
      <c r="K10" s="248" t="e">
        <f>((F10*E10*I10)/G10)*J10</f>
        <v>#DIV/0!</v>
      </c>
      <c r="L10" s="406" t="s">
        <v>19</v>
      </c>
      <c r="M10" s="406" t="s">
        <v>496</v>
      </c>
      <c r="N10" s="405" t="s">
        <v>495</v>
      </c>
    </row>
    <row r="11" spans="1:14" ht="45" x14ac:dyDescent="0.25">
      <c r="A11" s="407" t="s">
        <v>480</v>
      </c>
      <c r="B11" s="408" t="s">
        <v>499</v>
      </c>
      <c r="C11" s="250"/>
      <c r="D11" s="250"/>
      <c r="E11" s="250"/>
      <c r="F11" s="250"/>
      <c r="G11" s="250"/>
      <c r="H11" s="250"/>
      <c r="I11" s="250" t="e">
        <f t="shared" ref="I11:I39" si="0">1/H11</f>
        <v>#DIV/0!</v>
      </c>
      <c r="J11" s="250"/>
      <c r="K11" s="248" t="e">
        <f t="shared" ref="K11:K24" si="1">((F11*E11*I11)/G11)*J11</f>
        <v>#DIV/0!</v>
      </c>
      <c r="L11" s="250" t="s">
        <v>19</v>
      </c>
      <c r="M11" s="250" t="s">
        <v>496</v>
      </c>
      <c r="N11" s="399" t="s">
        <v>495</v>
      </c>
    </row>
    <row r="12" spans="1:14" ht="60" x14ac:dyDescent="0.25">
      <c r="A12" s="407" t="s">
        <v>481</v>
      </c>
      <c r="B12" s="399" t="s">
        <v>500</v>
      </c>
      <c r="C12" s="250"/>
      <c r="D12" s="250"/>
      <c r="E12" s="250"/>
      <c r="F12" s="250"/>
      <c r="G12" s="250"/>
      <c r="H12" s="250"/>
      <c r="I12" s="250" t="e">
        <f t="shared" si="0"/>
        <v>#DIV/0!</v>
      </c>
      <c r="J12" s="250"/>
      <c r="K12" s="248" t="e">
        <f t="shared" si="1"/>
        <v>#DIV/0!</v>
      </c>
      <c r="L12" s="250" t="s">
        <v>19</v>
      </c>
      <c r="M12" s="250" t="s">
        <v>496</v>
      </c>
      <c r="N12" s="399" t="s">
        <v>495</v>
      </c>
    </row>
    <row r="13" spans="1:14" ht="48.75" customHeight="1" x14ac:dyDescent="0.25">
      <c r="A13" s="407" t="s">
        <v>482</v>
      </c>
      <c r="B13" s="399" t="s">
        <v>501</v>
      </c>
      <c r="C13" s="250"/>
      <c r="D13" s="250"/>
      <c r="E13" s="250"/>
      <c r="F13" s="250"/>
      <c r="G13" s="250"/>
      <c r="H13" s="250"/>
      <c r="I13" s="250" t="e">
        <f t="shared" si="0"/>
        <v>#DIV/0!</v>
      </c>
      <c r="J13" s="250"/>
      <c r="K13" s="248" t="e">
        <f t="shared" si="1"/>
        <v>#DIV/0!</v>
      </c>
      <c r="L13" s="250" t="s">
        <v>19</v>
      </c>
      <c r="M13" s="250" t="s">
        <v>496</v>
      </c>
      <c r="N13" s="399" t="s">
        <v>495</v>
      </c>
    </row>
    <row r="14" spans="1:14" ht="45" x14ac:dyDescent="0.25">
      <c r="A14" s="407" t="s">
        <v>483</v>
      </c>
      <c r="B14" s="399" t="s">
        <v>502</v>
      </c>
      <c r="C14" s="250"/>
      <c r="D14" s="250"/>
      <c r="E14" s="250"/>
      <c r="F14" s="250"/>
      <c r="G14" s="250"/>
      <c r="H14" s="250"/>
      <c r="I14" s="250" t="e">
        <f t="shared" si="0"/>
        <v>#DIV/0!</v>
      </c>
      <c r="J14" s="250"/>
      <c r="K14" s="248" t="e">
        <f t="shared" si="1"/>
        <v>#DIV/0!</v>
      </c>
      <c r="L14" s="250" t="s">
        <v>19</v>
      </c>
      <c r="M14" s="250" t="s">
        <v>496</v>
      </c>
      <c r="N14" s="399" t="s">
        <v>495</v>
      </c>
    </row>
    <row r="15" spans="1:14" ht="45" x14ac:dyDescent="0.25">
      <c r="A15" s="407" t="s">
        <v>484</v>
      </c>
      <c r="B15" s="399" t="s">
        <v>503</v>
      </c>
      <c r="C15" s="250"/>
      <c r="D15" s="250"/>
      <c r="E15" s="250"/>
      <c r="F15" s="250"/>
      <c r="G15" s="250"/>
      <c r="H15" s="250"/>
      <c r="I15" s="250" t="e">
        <f t="shared" si="0"/>
        <v>#DIV/0!</v>
      </c>
      <c r="J15" s="250"/>
      <c r="K15" s="248" t="e">
        <f t="shared" si="1"/>
        <v>#DIV/0!</v>
      </c>
      <c r="L15" s="250" t="s">
        <v>19</v>
      </c>
      <c r="M15" s="250" t="s">
        <v>496</v>
      </c>
      <c r="N15" s="399" t="s">
        <v>495</v>
      </c>
    </row>
    <row r="16" spans="1:14" ht="45" x14ac:dyDescent="0.25">
      <c r="A16" s="407" t="s">
        <v>485</v>
      </c>
      <c r="B16" s="399" t="s">
        <v>504</v>
      </c>
      <c r="C16" s="250"/>
      <c r="D16" s="250"/>
      <c r="E16" s="250"/>
      <c r="F16" s="250"/>
      <c r="G16" s="250"/>
      <c r="H16" s="250"/>
      <c r="I16" s="250" t="e">
        <f t="shared" si="0"/>
        <v>#DIV/0!</v>
      </c>
      <c r="J16" s="250"/>
      <c r="K16" s="248" t="e">
        <f t="shared" si="1"/>
        <v>#DIV/0!</v>
      </c>
      <c r="L16" s="250" t="s">
        <v>19</v>
      </c>
      <c r="M16" s="250" t="s">
        <v>496</v>
      </c>
      <c r="N16" s="399" t="s">
        <v>495</v>
      </c>
    </row>
    <row r="17" spans="1:14" ht="45" x14ac:dyDescent="0.25">
      <c r="A17" s="407" t="s">
        <v>486</v>
      </c>
      <c r="B17" s="409" t="s">
        <v>505</v>
      </c>
      <c r="C17" s="250"/>
      <c r="D17" s="250"/>
      <c r="E17" s="250"/>
      <c r="F17" s="250"/>
      <c r="G17" s="250"/>
      <c r="H17" s="250"/>
      <c r="I17" s="250" t="e">
        <f t="shared" si="0"/>
        <v>#DIV/0!</v>
      </c>
      <c r="J17" s="250"/>
      <c r="K17" s="248" t="e">
        <f t="shared" si="1"/>
        <v>#DIV/0!</v>
      </c>
      <c r="L17" s="250" t="s">
        <v>19</v>
      </c>
      <c r="M17" s="250" t="s">
        <v>496</v>
      </c>
      <c r="N17" s="399" t="s">
        <v>495</v>
      </c>
    </row>
    <row r="18" spans="1:14" ht="30" x14ac:dyDescent="0.25">
      <c r="A18" s="407" t="s">
        <v>487</v>
      </c>
      <c r="B18" s="409" t="s">
        <v>506</v>
      </c>
      <c r="C18" s="250"/>
      <c r="D18" s="250"/>
      <c r="E18" s="250"/>
      <c r="F18" s="250"/>
      <c r="G18" s="250"/>
      <c r="H18" s="250"/>
      <c r="I18" s="250" t="e">
        <f t="shared" si="0"/>
        <v>#DIV/0!</v>
      </c>
      <c r="J18" s="250"/>
      <c r="K18" s="248" t="e">
        <f t="shared" si="1"/>
        <v>#DIV/0!</v>
      </c>
      <c r="L18" s="250" t="s">
        <v>19</v>
      </c>
      <c r="M18" s="250" t="s">
        <v>496</v>
      </c>
      <c r="N18" s="399" t="s">
        <v>495</v>
      </c>
    </row>
    <row r="19" spans="1:14" ht="45" x14ac:dyDescent="0.25">
      <c r="A19" s="407" t="s">
        <v>488</v>
      </c>
      <c r="B19" s="409" t="s">
        <v>507</v>
      </c>
      <c r="C19" s="250"/>
      <c r="D19" s="250"/>
      <c r="E19" s="250"/>
      <c r="F19" s="250"/>
      <c r="G19" s="250"/>
      <c r="H19" s="250"/>
      <c r="I19" s="250" t="e">
        <f t="shared" si="0"/>
        <v>#DIV/0!</v>
      </c>
      <c r="J19" s="250"/>
      <c r="K19" s="248" t="e">
        <f t="shared" si="1"/>
        <v>#DIV/0!</v>
      </c>
      <c r="L19" s="250" t="s">
        <v>19</v>
      </c>
      <c r="M19" s="250" t="s">
        <v>496</v>
      </c>
      <c r="N19" s="399" t="s">
        <v>495</v>
      </c>
    </row>
    <row r="20" spans="1:14" ht="30" x14ac:dyDescent="0.25">
      <c r="A20" s="407" t="s">
        <v>489</v>
      </c>
      <c r="B20" s="409" t="s">
        <v>508</v>
      </c>
      <c r="C20" s="250"/>
      <c r="D20" s="250"/>
      <c r="E20" s="250"/>
      <c r="F20" s="250"/>
      <c r="G20" s="250"/>
      <c r="H20" s="250"/>
      <c r="I20" s="250" t="e">
        <f t="shared" si="0"/>
        <v>#DIV/0!</v>
      </c>
      <c r="J20" s="250"/>
      <c r="K20" s="248" t="e">
        <f t="shared" si="1"/>
        <v>#DIV/0!</v>
      </c>
      <c r="L20" s="250" t="s">
        <v>19</v>
      </c>
      <c r="M20" s="250" t="s">
        <v>496</v>
      </c>
      <c r="N20" s="399" t="s">
        <v>495</v>
      </c>
    </row>
    <row r="21" spans="1:14" ht="45" x14ac:dyDescent="0.25">
      <c r="A21" s="407" t="s">
        <v>490</v>
      </c>
      <c r="B21" s="409" t="s">
        <v>509</v>
      </c>
      <c r="C21" s="250"/>
      <c r="D21" s="250"/>
      <c r="E21" s="250"/>
      <c r="F21" s="250"/>
      <c r="G21" s="250"/>
      <c r="H21" s="250"/>
      <c r="I21" s="250" t="e">
        <f t="shared" si="0"/>
        <v>#DIV/0!</v>
      </c>
      <c r="J21" s="250"/>
      <c r="K21" s="248" t="e">
        <f t="shared" si="1"/>
        <v>#DIV/0!</v>
      </c>
      <c r="L21" s="250" t="s">
        <v>19</v>
      </c>
      <c r="M21" s="250" t="s">
        <v>496</v>
      </c>
      <c r="N21" s="399" t="s">
        <v>495</v>
      </c>
    </row>
    <row r="22" spans="1:14" ht="30" x14ac:dyDescent="0.25">
      <c r="A22" s="407" t="s">
        <v>491</v>
      </c>
      <c r="B22" s="409" t="s">
        <v>510</v>
      </c>
      <c r="C22" s="250"/>
      <c r="D22" s="250"/>
      <c r="E22" s="250"/>
      <c r="F22" s="250"/>
      <c r="G22" s="250"/>
      <c r="H22" s="250"/>
      <c r="I22" s="250" t="e">
        <f t="shared" si="0"/>
        <v>#DIV/0!</v>
      </c>
      <c r="J22" s="250"/>
      <c r="K22" s="248" t="e">
        <f t="shared" si="1"/>
        <v>#DIV/0!</v>
      </c>
      <c r="L22" s="250" t="s">
        <v>19</v>
      </c>
      <c r="M22" s="250" t="s">
        <v>496</v>
      </c>
      <c r="N22" s="399" t="s">
        <v>495</v>
      </c>
    </row>
    <row r="23" spans="1:14" ht="30" x14ac:dyDescent="0.25">
      <c r="A23" s="407" t="s">
        <v>492</v>
      </c>
      <c r="B23" s="409" t="s">
        <v>511</v>
      </c>
      <c r="C23" s="250"/>
      <c r="D23" s="250"/>
      <c r="E23" s="250"/>
      <c r="F23" s="250"/>
      <c r="G23" s="250"/>
      <c r="H23" s="250"/>
      <c r="I23" s="250" t="e">
        <f t="shared" si="0"/>
        <v>#DIV/0!</v>
      </c>
      <c r="J23" s="250"/>
      <c r="K23" s="248" t="e">
        <f t="shared" si="1"/>
        <v>#DIV/0!</v>
      </c>
      <c r="L23" s="250" t="s">
        <v>19</v>
      </c>
      <c r="M23" s="250" t="s">
        <v>496</v>
      </c>
      <c r="N23" s="399" t="s">
        <v>495</v>
      </c>
    </row>
    <row r="24" spans="1:14" ht="45" x14ac:dyDescent="0.25">
      <c r="A24" s="407" t="s">
        <v>493</v>
      </c>
      <c r="B24" s="410" t="s">
        <v>569</v>
      </c>
      <c r="C24" s="250"/>
      <c r="D24" s="250"/>
      <c r="E24" s="250"/>
      <c r="F24" s="250"/>
      <c r="G24" s="250"/>
      <c r="H24" s="250"/>
      <c r="I24" s="250" t="e">
        <f t="shared" si="0"/>
        <v>#DIV/0!</v>
      </c>
      <c r="J24" s="250"/>
      <c r="K24" s="248" t="e">
        <f t="shared" si="1"/>
        <v>#DIV/0!</v>
      </c>
      <c r="L24" s="250" t="s">
        <v>19</v>
      </c>
      <c r="M24" s="250" t="s">
        <v>496</v>
      </c>
      <c r="N24" s="399" t="s">
        <v>495</v>
      </c>
    </row>
    <row r="25" spans="1:14" ht="30" x14ac:dyDescent="0.25">
      <c r="A25" s="407" t="s">
        <v>494</v>
      </c>
      <c r="B25" s="409" t="s">
        <v>512</v>
      </c>
      <c r="C25" s="250"/>
      <c r="D25" s="250"/>
      <c r="E25" s="250"/>
      <c r="F25" s="250"/>
      <c r="G25" s="250"/>
      <c r="H25" s="250"/>
      <c r="I25" s="250" t="e">
        <f t="shared" si="0"/>
        <v>#DIV/0!</v>
      </c>
      <c r="J25" s="250"/>
      <c r="K25" s="248" t="e">
        <f>((F25*E25*I25)/G25)*J25</f>
        <v>#DIV/0!</v>
      </c>
      <c r="L25" s="250" t="s">
        <v>19</v>
      </c>
      <c r="M25" s="250" t="s">
        <v>496</v>
      </c>
      <c r="N25" s="399" t="s">
        <v>495</v>
      </c>
    </row>
    <row r="26" spans="1:14" ht="30" x14ac:dyDescent="0.25">
      <c r="A26" s="247" t="s">
        <v>715</v>
      </c>
      <c r="B26" s="411" t="s">
        <v>686</v>
      </c>
      <c r="C26" s="247"/>
      <c r="D26" s="247"/>
      <c r="E26" s="247"/>
      <c r="F26" s="247"/>
      <c r="G26" s="247"/>
      <c r="H26" s="247"/>
      <c r="I26" s="250" t="e">
        <f t="shared" si="0"/>
        <v>#DIV/0!</v>
      </c>
      <c r="J26" s="247"/>
      <c r="K26" s="248" t="e">
        <f t="shared" ref="K26" si="2">((F26*E26*I26)/G26)*J26</f>
        <v>#DIV/0!</v>
      </c>
      <c r="L26" s="247" t="s">
        <v>18</v>
      </c>
      <c r="M26" s="247" t="s">
        <v>695</v>
      </c>
      <c r="N26" s="399" t="s">
        <v>495</v>
      </c>
    </row>
    <row r="27" spans="1:14" ht="30" x14ac:dyDescent="0.25">
      <c r="A27" s="247" t="s">
        <v>716</v>
      </c>
      <c r="B27" s="411" t="s">
        <v>686</v>
      </c>
      <c r="C27" s="247"/>
      <c r="D27" s="247"/>
      <c r="E27" s="247"/>
      <c r="F27" s="247"/>
      <c r="G27" s="247"/>
      <c r="H27" s="247"/>
      <c r="I27" s="250" t="e">
        <f>1/H27</f>
        <v>#DIV/0!</v>
      </c>
      <c r="J27" s="247"/>
      <c r="K27" s="248" t="e">
        <f>((F27*E27*I27)/G27)*J27</f>
        <v>#DIV/0!</v>
      </c>
      <c r="L27" s="247" t="s">
        <v>18</v>
      </c>
      <c r="M27" s="247" t="s">
        <v>695</v>
      </c>
      <c r="N27" s="399" t="s">
        <v>495</v>
      </c>
    </row>
    <row r="28" spans="1:14" ht="30" x14ac:dyDescent="0.25">
      <c r="A28" s="247"/>
      <c r="B28" s="411" t="s">
        <v>689</v>
      </c>
      <c r="C28" s="247"/>
      <c r="D28" s="247"/>
      <c r="E28" s="247"/>
      <c r="F28" s="247"/>
      <c r="G28" s="247"/>
      <c r="H28" s="247"/>
      <c r="I28" s="250" t="e">
        <f>1/H28</f>
        <v>#DIV/0!</v>
      </c>
      <c r="J28" s="247"/>
      <c r="K28" s="248" t="e">
        <f>((F28*E28*I28)/G28)*J28</f>
        <v>#DIV/0!</v>
      </c>
      <c r="L28" s="247" t="s">
        <v>18</v>
      </c>
      <c r="M28" s="247" t="s">
        <v>698</v>
      </c>
      <c r="N28" s="399" t="s">
        <v>495</v>
      </c>
    </row>
    <row r="29" spans="1:14" ht="30" x14ac:dyDescent="0.25">
      <c r="A29" s="247"/>
      <c r="B29" s="411" t="s">
        <v>692</v>
      </c>
      <c r="C29" s="247"/>
      <c r="D29" s="247"/>
      <c r="E29" s="247"/>
      <c r="F29" s="247"/>
      <c r="G29" s="247"/>
      <c r="H29" s="247"/>
      <c r="I29" s="250" t="e">
        <f>1/H29</f>
        <v>#DIV/0!</v>
      </c>
      <c r="J29" s="247"/>
      <c r="K29" s="248" t="e">
        <f>((F29*E29*I29)/G29)*J29</f>
        <v>#DIV/0!</v>
      </c>
      <c r="L29" s="247" t="s">
        <v>18</v>
      </c>
      <c r="M29" s="247" t="s">
        <v>702</v>
      </c>
      <c r="N29" s="399" t="s">
        <v>495</v>
      </c>
    </row>
    <row r="30" spans="1:14" ht="30" x14ac:dyDescent="0.25">
      <c r="A30" s="247"/>
      <c r="B30" s="411" t="s">
        <v>693</v>
      </c>
      <c r="C30" s="247"/>
      <c r="D30" s="247"/>
      <c r="E30" s="247"/>
      <c r="F30" s="247"/>
      <c r="G30" s="247"/>
      <c r="H30" s="247"/>
      <c r="I30" s="250" t="e">
        <f>1/H30</f>
        <v>#DIV/0!</v>
      </c>
      <c r="J30" s="247"/>
      <c r="K30" s="248" t="e">
        <f>((F30*E30*I30)/G30)*J30</f>
        <v>#DIV/0!</v>
      </c>
      <c r="L30" s="247" t="s">
        <v>18</v>
      </c>
      <c r="M30" s="247" t="s">
        <v>703</v>
      </c>
      <c r="N30" s="399" t="s">
        <v>495</v>
      </c>
    </row>
    <row r="31" spans="1:14" ht="45" x14ac:dyDescent="0.25">
      <c r="A31" s="247"/>
      <c r="B31" s="411" t="s">
        <v>502</v>
      </c>
      <c r="C31" s="247"/>
      <c r="D31" s="247"/>
      <c r="E31" s="247"/>
      <c r="F31" s="247"/>
      <c r="G31" s="247"/>
      <c r="H31" s="247"/>
      <c r="I31" s="250" t="e">
        <f>1/H31</f>
        <v>#DIV/0!</v>
      </c>
      <c r="J31" s="247"/>
      <c r="K31" s="248" t="e">
        <f>((F31*E31*I31)/G31)*J31</f>
        <v>#DIV/0!</v>
      </c>
      <c r="L31" s="247" t="s">
        <v>18</v>
      </c>
      <c r="M31" s="247" t="s">
        <v>705</v>
      </c>
      <c r="N31" s="399" t="s">
        <v>495</v>
      </c>
    </row>
    <row r="32" spans="1:14" ht="30" x14ac:dyDescent="0.25">
      <c r="A32" s="245" t="s">
        <v>479</v>
      </c>
      <c r="B32" s="245" t="s">
        <v>562</v>
      </c>
      <c r="C32" s="245" t="s">
        <v>469</v>
      </c>
      <c r="D32" s="245" t="s">
        <v>470</v>
      </c>
      <c r="E32" s="245" t="s">
        <v>471</v>
      </c>
      <c r="F32" s="245" t="s">
        <v>472</v>
      </c>
      <c r="G32" s="245" t="s">
        <v>473</v>
      </c>
      <c r="H32" s="245" t="s">
        <v>3</v>
      </c>
      <c r="I32" s="245" t="s">
        <v>677</v>
      </c>
      <c r="J32" s="245" t="s">
        <v>474</v>
      </c>
      <c r="K32" s="246" t="s">
        <v>475</v>
      </c>
      <c r="L32" s="245" t="s">
        <v>476</v>
      </c>
      <c r="M32" s="245" t="s">
        <v>1</v>
      </c>
      <c r="N32" s="245" t="s">
        <v>477</v>
      </c>
    </row>
    <row r="33" spans="1:14" ht="60" x14ac:dyDescent="0.25">
      <c r="A33" s="247" t="s">
        <v>437</v>
      </c>
      <c r="B33" s="412" t="s">
        <v>567</v>
      </c>
      <c r="C33" s="247"/>
      <c r="D33" s="247"/>
      <c r="E33" s="247"/>
      <c r="F33" s="247"/>
      <c r="G33" s="247"/>
      <c r="H33" s="247"/>
      <c r="I33" s="250" t="e">
        <f t="shared" si="0"/>
        <v>#DIV/0!</v>
      </c>
      <c r="J33" s="247"/>
      <c r="K33" s="248" t="e">
        <f>((F33*E33*I33)/G33)*J33</f>
        <v>#DIV/0!</v>
      </c>
      <c r="L33" s="247" t="s">
        <v>18</v>
      </c>
      <c r="M33" s="247">
        <v>5901</v>
      </c>
      <c r="N33" s="247" t="s">
        <v>497</v>
      </c>
    </row>
    <row r="34" spans="1:14" ht="60" x14ac:dyDescent="0.25">
      <c r="A34" s="247" t="s">
        <v>438</v>
      </c>
      <c r="B34" s="412" t="s">
        <v>513</v>
      </c>
      <c r="C34" s="247"/>
      <c r="D34" s="247"/>
      <c r="E34" s="247"/>
      <c r="F34" s="247"/>
      <c r="G34" s="247"/>
      <c r="H34" s="247"/>
      <c r="I34" s="250" t="e">
        <f t="shared" si="0"/>
        <v>#DIV/0!</v>
      </c>
      <c r="J34" s="247"/>
      <c r="K34" s="248" t="e">
        <f t="shared" ref="K34:K39" si="3">((F34*E34*I34)/G34)*J34</f>
        <v>#DIV/0!</v>
      </c>
      <c r="L34" s="247" t="s">
        <v>18</v>
      </c>
      <c r="M34" s="247">
        <v>83362</v>
      </c>
      <c r="N34" s="247" t="s">
        <v>497</v>
      </c>
    </row>
    <row r="35" spans="1:14" ht="45" x14ac:dyDescent="0.25">
      <c r="A35" s="247" t="s">
        <v>439</v>
      </c>
      <c r="B35" s="413" t="s">
        <v>514</v>
      </c>
      <c r="C35" s="247"/>
      <c r="D35" s="247"/>
      <c r="E35" s="247"/>
      <c r="F35" s="247"/>
      <c r="G35" s="247"/>
      <c r="H35" s="247"/>
      <c r="I35" s="250" t="e">
        <f t="shared" si="0"/>
        <v>#DIV/0!</v>
      </c>
      <c r="J35" s="247"/>
      <c r="K35" s="248" t="e">
        <f t="shared" si="3"/>
        <v>#DIV/0!</v>
      </c>
      <c r="L35" s="247" t="s">
        <v>18</v>
      </c>
      <c r="M35" s="247">
        <v>5811</v>
      </c>
      <c r="N35" s="247" t="s">
        <v>497</v>
      </c>
    </row>
    <row r="36" spans="1:14" ht="45" x14ac:dyDescent="0.25">
      <c r="A36" s="247" t="s">
        <v>440</v>
      </c>
      <c r="B36" s="413" t="s">
        <v>515</v>
      </c>
      <c r="C36" s="247"/>
      <c r="D36" s="247"/>
      <c r="E36" s="247"/>
      <c r="F36" s="247"/>
      <c r="G36" s="247"/>
      <c r="H36" s="247"/>
      <c r="I36" s="250" t="e">
        <f t="shared" si="0"/>
        <v>#DIV/0!</v>
      </c>
      <c r="J36" s="247"/>
      <c r="K36" s="248" t="e">
        <f t="shared" si="3"/>
        <v>#DIV/0!</v>
      </c>
      <c r="L36" s="247" t="s">
        <v>18</v>
      </c>
      <c r="M36" s="247">
        <v>96035</v>
      </c>
      <c r="N36" s="247" t="s">
        <v>497</v>
      </c>
    </row>
    <row r="37" spans="1:14" ht="60" x14ac:dyDescent="0.25">
      <c r="A37" s="247" t="s">
        <v>441</v>
      </c>
      <c r="B37" s="411" t="s">
        <v>516</v>
      </c>
      <c r="C37" s="247"/>
      <c r="D37" s="247"/>
      <c r="E37" s="247"/>
      <c r="F37" s="247"/>
      <c r="G37" s="247"/>
      <c r="H37" s="247"/>
      <c r="I37" s="250" t="e">
        <f t="shared" si="0"/>
        <v>#DIV/0!</v>
      </c>
      <c r="J37" s="247"/>
      <c r="K37" s="248" t="e">
        <f t="shared" si="3"/>
        <v>#DIV/0!</v>
      </c>
      <c r="L37" s="247" t="s">
        <v>18</v>
      </c>
      <c r="M37" s="247">
        <v>89883</v>
      </c>
      <c r="N37" s="247" t="s">
        <v>497</v>
      </c>
    </row>
    <row r="38" spans="1:14" ht="60" x14ac:dyDescent="0.25">
      <c r="A38" s="247" t="s">
        <v>442</v>
      </c>
      <c r="B38" s="411" t="s">
        <v>517</v>
      </c>
      <c r="C38" s="247"/>
      <c r="D38" s="247"/>
      <c r="E38" s="247"/>
      <c r="F38" s="247"/>
      <c r="G38" s="247"/>
      <c r="H38" s="247"/>
      <c r="I38" s="250" t="e">
        <f t="shared" si="0"/>
        <v>#DIV/0!</v>
      </c>
      <c r="J38" s="247"/>
      <c r="K38" s="248" t="e">
        <f t="shared" si="3"/>
        <v>#DIV/0!</v>
      </c>
      <c r="L38" s="247" t="s">
        <v>18</v>
      </c>
      <c r="M38" s="247">
        <v>89876</v>
      </c>
      <c r="N38" s="247" t="s">
        <v>497</v>
      </c>
    </row>
    <row r="39" spans="1:14" ht="60" x14ac:dyDescent="0.25">
      <c r="A39" s="247" t="s">
        <v>443</v>
      </c>
      <c r="B39" s="411" t="s">
        <v>518</v>
      </c>
      <c r="C39" s="247"/>
      <c r="D39" s="247"/>
      <c r="E39" s="247"/>
      <c r="F39" s="247"/>
      <c r="G39" s="247"/>
      <c r="H39" s="247"/>
      <c r="I39" s="250" t="e">
        <f t="shared" si="0"/>
        <v>#DIV/0!</v>
      </c>
      <c r="J39" s="247"/>
      <c r="K39" s="248" t="e">
        <f t="shared" si="3"/>
        <v>#DIV/0!</v>
      </c>
      <c r="L39" s="247" t="s">
        <v>18</v>
      </c>
      <c r="M39" s="247">
        <v>91645</v>
      </c>
      <c r="N39" s="247" t="s">
        <v>497</v>
      </c>
    </row>
    <row r="40" spans="1:14" ht="45" x14ac:dyDescent="0.25">
      <c r="A40" s="247"/>
      <c r="B40" s="411" t="s">
        <v>687</v>
      </c>
      <c r="C40" s="247"/>
      <c r="D40" s="247"/>
      <c r="E40" s="247"/>
      <c r="F40" s="247"/>
      <c r="G40" s="247"/>
      <c r="H40" s="247"/>
      <c r="I40" s="250" t="e">
        <f t="shared" ref="I40:I41" si="4">1/H40</f>
        <v>#DIV/0!</v>
      </c>
      <c r="J40" s="247"/>
      <c r="K40" s="248" t="e">
        <f t="shared" ref="K40:K41" si="5">((F40*E40*I40)/G40)*J40</f>
        <v>#DIV/0!</v>
      </c>
      <c r="L40" s="247" t="s">
        <v>18</v>
      </c>
      <c r="M40" s="247" t="s">
        <v>696</v>
      </c>
      <c r="N40" s="247" t="s">
        <v>497</v>
      </c>
    </row>
    <row r="41" spans="1:14" ht="60" x14ac:dyDescent="0.25">
      <c r="A41" s="247"/>
      <c r="B41" s="411" t="s">
        <v>688</v>
      </c>
      <c r="C41" s="247"/>
      <c r="D41" s="247"/>
      <c r="E41" s="247"/>
      <c r="F41" s="247"/>
      <c r="G41" s="247"/>
      <c r="H41" s="247"/>
      <c r="I41" s="250" t="e">
        <f t="shared" si="4"/>
        <v>#DIV/0!</v>
      </c>
      <c r="J41" s="247"/>
      <c r="K41" s="248" t="e">
        <f t="shared" si="5"/>
        <v>#DIV/0!</v>
      </c>
      <c r="L41" s="247" t="s">
        <v>18</v>
      </c>
      <c r="M41" s="247" t="s">
        <v>697</v>
      </c>
      <c r="N41" s="247" t="s">
        <v>497</v>
      </c>
    </row>
    <row r="42" spans="1:14" ht="60" x14ac:dyDescent="0.25">
      <c r="A42" s="247"/>
      <c r="B42" s="411" t="s">
        <v>690</v>
      </c>
      <c r="C42" s="247"/>
      <c r="D42" s="247"/>
      <c r="E42" s="247"/>
      <c r="F42" s="247"/>
      <c r="G42" s="247"/>
      <c r="H42" s="247"/>
      <c r="I42" s="250" t="e">
        <f t="shared" ref="I42:I44" si="6">1/H42</f>
        <v>#DIV/0!</v>
      </c>
      <c r="J42" s="247"/>
      <c r="K42" s="248" t="e">
        <f t="shared" ref="K42:K44" si="7">((F42*E42*I42)/G42)*J42</f>
        <v>#DIV/0!</v>
      </c>
      <c r="L42" s="247" t="s">
        <v>18</v>
      </c>
      <c r="M42" s="247" t="s">
        <v>699</v>
      </c>
      <c r="N42" s="247" t="s">
        <v>497</v>
      </c>
    </row>
    <row r="43" spans="1:14" ht="60" x14ac:dyDescent="0.25">
      <c r="A43" s="247"/>
      <c r="B43" s="411" t="s">
        <v>691</v>
      </c>
      <c r="C43" s="247"/>
      <c r="D43" s="247"/>
      <c r="E43" s="247"/>
      <c r="F43" s="247"/>
      <c r="G43" s="247"/>
      <c r="H43" s="247"/>
      <c r="I43" s="250" t="e">
        <f t="shared" si="6"/>
        <v>#DIV/0!</v>
      </c>
      <c r="J43" s="247"/>
      <c r="K43" s="248" t="e">
        <f t="shared" si="7"/>
        <v>#DIV/0!</v>
      </c>
      <c r="L43" s="247" t="s">
        <v>18</v>
      </c>
      <c r="M43" s="247" t="s">
        <v>700</v>
      </c>
      <c r="N43" s="247" t="s">
        <v>497</v>
      </c>
    </row>
    <row r="44" spans="1:14" ht="60" x14ac:dyDescent="0.25">
      <c r="A44" s="247"/>
      <c r="B44" s="411" t="s">
        <v>704</v>
      </c>
      <c r="C44" s="247"/>
      <c r="D44" s="247"/>
      <c r="E44" s="247"/>
      <c r="F44" s="247"/>
      <c r="G44" s="247"/>
      <c r="H44" s="247"/>
      <c r="I44" s="250" t="e">
        <f t="shared" si="6"/>
        <v>#DIV/0!</v>
      </c>
      <c r="J44" s="247"/>
      <c r="K44" s="248" t="e">
        <f t="shared" si="7"/>
        <v>#DIV/0!</v>
      </c>
      <c r="L44" s="247" t="s">
        <v>18</v>
      </c>
      <c r="M44" s="247" t="s">
        <v>701</v>
      </c>
      <c r="N44" s="247" t="s">
        <v>497</v>
      </c>
    </row>
    <row r="45" spans="1:14" x14ac:dyDescent="0.25">
      <c r="A45" s="287" t="s">
        <v>55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51" t="e">
        <f>SUM(K10:K44)</f>
        <v>#DIV/0!</v>
      </c>
      <c r="L45" s="252"/>
      <c r="M45" s="252"/>
      <c r="N45" s="252"/>
    </row>
    <row r="46" spans="1:14" ht="36.75" customHeight="1" x14ac:dyDescent="0.25">
      <c r="A46" s="253" t="s">
        <v>519</v>
      </c>
      <c r="B46" s="289" t="s">
        <v>581</v>
      </c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</row>
    <row r="47" spans="1:14" ht="46.5" customHeight="1" x14ac:dyDescent="0.25">
      <c r="A47" s="253" t="s">
        <v>520</v>
      </c>
      <c r="B47" s="289" t="s">
        <v>684</v>
      </c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</row>
    <row r="48" spans="1:14" ht="29.25" customHeight="1" x14ac:dyDescent="0.25">
      <c r="A48" s="253" t="s">
        <v>521</v>
      </c>
      <c r="B48" s="289" t="s">
        <v>685</v>
      </c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</row>
    <row r="49" spans="1:14" x14ac:dyDescent="0.25">
      <c r="A49" s="254"/>
      <c r="B49" s="254"/>
      <c r="C49" s="254"/>
      <c r="D49" s="254"/>
      <c r="E49" s="254"/>
      <c r="F49" s="254"/>
      <c r="G49" s="254"/>
      <c r="H49" s="254"/>
      <c r="I49" s="254"/>
      <c r="J49" s="254"/>
      <c r="K49" s="255"/>
      <c r="L49" s="254"/>
      <c r="M49" s="254"/>
      <c r="N49" s="254"/>
    </row>
    <row r="50" spans="1:14" x14ac:dyDescent="0.25">
      <c r="A50" s="254"/>
      <c r="B50" s="254"/>
      <c r="C50" s="254"/>
      <c r="D50" s="254"/>
      <c r="E50" s="254"/>
      <c r="F50" s="254"/>
      <c r="G50" s="254"/>
      <c r="H50" s="254"/>
      <c r="I50" s="254"/>
      <c r="J50" s="254"/>
      <c r="K50" s="255"/>
      <c r="L50" s="254"/>
      <c r="M50" s="254"/>
      <c r="N50" s="254"/>
    </row>
    <row r="51" spans="1:14" x14ac:dyDescent="0.25">
      <c r="A51" s="254"/>
      <c r="B51" s="254"/>
      <c r="C51" s="254"/>
      <c r="D51" s="254"/>
      <c r="E51" s="254"/>
      <c r="F51" s="254"/>
      <c r="G51" s="254"/>
      <c r="H51" s="254"/>
      <c r="I51" s="254"/>
      <c r="J51" s="254"/>
      <c r="K51" s="255"/>
      <c r="L51" s="254"/>
      <c r="M51" s="254"/>
      <c r="N51" s="254"/>
    </row>
    <row r="52" spans="1:14" x14ac:dyDescent="0.25">
      <c r="A52" s="254"/>
      <c r="B52" s="254"/>
      <c r="C52" s="254"/>
      <c r="D52" s="254"/>
      <c r="E52" s="254"/>
      <c r="F52" s="254"/>
      <c r="G52" s="254"/>
      <c r="H52" s="254"/>
      <c r="I52" s="254"/>
      <c r="J52" s="254"/>
      <c r="K52" s="255"/>
      <c r="L52" s="254"/>
      <c r="M52" s="254"/>
      <c r="N52" s="254"/>
    </row>
    <row r="53" spans="1:14" x14ac:dyDescent="0.25">
      <c r="A53" s="254"/>
      <c r="B53" s="254"/>
      <c r="C53" s="254"/>
      <c r="D53" s="254"/>
      <c r="E53" s="254"/>
      <c r="F53" s="254"/>
      <c r="G53" s="254"/>
      <c r="H53" s="254"/>
      <c r="I53" s="254"/>
      <c r="J53" s="254"/>
      <c r="K53" s="255"/>
      <c r="L53" s="254"/>
      <c r="M53" s="254"/>
      <c r="N53" s="254"/>
    </row>
    <row r="54" spans="1:14" x14ac:dyDescent="0.25">
      <c r="A54" s="254"/>
      <c r="B54" s="254"/>
      <c r="C54" s="254"/>
      <c r="D54" s="254"/>
      <c r="E54" s="254"/>
      <c r="F54" s="254"/>
      <c r="G54" s="254"/>
      <c r="H54" s="254"/>
      <c r="I54" s="254"/>
      <c r="J54" s="254"/>
      <c r="K54" s="255"/>
      <c r="L54" s="254"/>
      <c r="M54" s="254"/>
      <c r="N54" s="254"/>
    </row>
    <row r="55" spans="1:14" x14ac:dyDescent="0.25">
      <c r="A55" s="254"/>
      <c r="B55" s="254"/>
      <c r="C55" s="254"/>
      <c r="D55" s="254"/>
      <c r="E55" s="254"/>
      <c r="F55" s="254"/>
      <c r="G55" s="254"/>
      <c r="H55" s="254"/>
      <c r="I55" s="254"/>
      <c r="J55" s="254"/>
      <c r="K55" s="255"/>
      <c r="L55" s="254"/>
      <c r="M55" s="254"/>
      <c r="N55" s="254"/>
    </row>
    <row r="56" spans="1:14" x14ac:dyDescent="0.25">
      <c r="A56" s="254"/>
      <c r="B56" s="254"/>
      <c r="C56" s="254"/>
      <c r="D56" s="254"/>
      <c r="E56" s="254"/>
      <c r="F56" s="254"/>
      <c r="G56" s="254"/>
      <c r="H56" s="254"/>
      <c r="I56" s="254"/>
      <c r="J56" s="254"/>
      <c r="K56" s="255"/>
      <c r="L56" s="254"/>
      <c r="M56" s="254"/>
      <c r="N56" s="254"/>
    </row>
    <row r="57" spans="1:14" x14ac:dyDescent="0.25">
      <c r="A57" s="254"/>
      <c r="B57" s="254"/>
      <c r="C57" s="254"/>
      <c r="D57" s="254"/>
      <c r="E57" s="254"/>
      <c r="F57" s="254"/>
      <c r="G57" s="254"/>
      <c r="H57" s="254"/>
      <c r="I57" s="254"/>
      <c r="J57" s="254"/>
      <c r="K57" s="255"/>
      <c r="L57" s="254"/>
      <c r="M57" s="254"/>
      <c r="N57" s="254"/>
    </row>
    <row r="58" spans="1:14" x14ac:dyDescent="0.25">
      <c r="A58" s="254"/>
      <c r="B58" s="254"/>
      <c r="C58" s="254"/>
      <c r="D58" s="254"/>
      <c r="E58" s="254"/>
      <c r="F58" s="254"/>
      <c r="G58" s="254"/>
      <c r="H58" s="254"/>
      <c r="I58" s="254"/>
      <c r="J58" s="254"/>
      <c r="K58" s="255"/>
      <c r="L58" s="254"/>
      <c r="M58" s="254"/>
      <c r="N58" s="254"/>
    </row>
    <row r="59" spans="1:14" x14ac:dyDescent="0.25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255"/>
      <c r="L59" s="254"/>
      <c r="M59" s="254"/>
      <c r="N59" s="254"/>
    </row>
    <row r="60" spans="1:14" x14ac:dyDescent="0.25">
      <c r="A60" s="254"/>
      <c r="B60" s="254"/>
      <c r="C60" s="254"/>
      <c r="D60" s="254"/>
      <c r="E60" s="254"/>
      <c r="F60" s="254"/>
      <c r="G60" s="254"/>
      <c r="H60" s="254"/>
      <c r="I60" s="254"/>
      <c r="J60" s="254"/>
      <c r="K60" s="255"/>
      <c r="L60" s="254"/>
      <c r="M60" s="254"/>
      <c r="N60" s="254"/>
    </row>
    <row r="61" spans="1:14" x14ac:dyDescent="0.25">
      <c r="A61" s="254"/>
      <c r="B61" s="254"/>
      <c r="C61" s="254"/>
      <c r="D61" s="254"/>
      <c r="E61" s="254"/>
      <c r="F61" s="254"/>
      <c r="G61" s="254"/>
      <c r="H61" s="254"/>
      <c r="I61" s="254"/>
      <c r="J61" s="254"/>
      <c r="K61" s="255"/>
      <c r="L61" s="254"/>
      <c r="M61" s="254"/>
      <c r="N61" s="254"/>
    </row>
    <row r="62" spans="1:14" x14ac:dyDescent="0.25">
      <c r="A62" s="254"/>
      <c r="B62" s="254"/>
      <c r="C62" s="254"/>
      <c r="D62" s="254"/>
      <c r="E62" s="254"/>
      <c r="F62" s="254"/>
      <c r="G62" s="254"/>
      <c r="H62" s="254"/>
      <c r="I62" s="254"/>
      <c r="J62" s="254"/>
      <c r="K62" s="255"/>
      <c r="L62" s="254"/>
      <c r="M62" s="254"/>
      <c r="N62" s="254"/>
    </row>
    <row r="63" spans="1:14" x14ac:dyDescent="0.25">
      <c r="A63" s="254"/>
      <c r="B63" s="254"/>
      <c r="C63" s="254"/>
      <c r="D63" s="254"/>
      <c r="E63" s="254"/>
      <c r="F63" s="254"/>
      <c r="G63" s="254"/>
      <c r="H63" s="254"/>
      <c r="I63" s="254"/>
      <c r="J63" s="254"/>
      <c r="K63" s="255"/>
      <c r="L63" s="254"/>
      <c r="M63" s="254"/>
      <c r="N63" s="254"/>
    </row>
    <row r="64" spans="1:14" x14ac:dyDescent="0.25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255"/>
      <c r="L64" s="254"/>
      <c r="M64" s="254"/>
      <c r="N64" s="254"/>
    </row>
    <row r="65" spans="1:14" x14ac:dyDescent="0.25">
      <c r="A65" s="254"/>
      <c r="B65" s="254"/>
      <c r="C65" s="254"/>
      <c r="D65" s="254"/>
      <c r="E65" s="254"/>
      <c r="F65" s="254"/>
      <c r="G65" s="254"/>
      <c r="H65" s="254"/>
      <c r="I65" s="254"/>
      <c r="J65" s="254"/>
      <c r="K65" s="255"/>
      <c r="L65" s="254"/>
      <c r="M65" s="254"/>
      <c r="N65" s="254"/>
    </row>
    <row r="66" spans="1:14" x14ac:dyDescent="0.25">
      <c r="A66" s="254"/>
      <c r="B66" s="254"/>
      <c r="C66" s="254"/>
      <c r="D66" s="254"/>
      <c r="E66" s="254"/>
      <c r="F66" s="254"/>
      <c r="G66" s="254"/>
      <c r="H66" s="254"/>
      <c r="I66" s="254"/>
      <c r="J66" s="254"/>
      <c r="K66" s="255"/>
      <c r="L66" s="254"/>
      <c r="M66" s="254"/>
      <c r="N66" s="254"/>
    </row>
    <row r="67" spans="1:14" x14ac:dyDescent="0.25">
      <c r="A67" s="254"/>
      <c r="B67" s="254"/>
      <c r="C67" s="254"/>
      <c r="D67" s="254"/>
      <c r="E67" s="254"/>
      <c r="F67" s="254"/>
      <c r="G67" s="254"/>
      <c r="H67" s="254"/>
      <c r="I67" s="254"/>
      <c r="J67" s="254"/>
      <c r="K67" s="255"/>
      <c r="L67" s="254"/>
      <c r="M67" s="254"/>
      <c r="N67" s="254"/>
    </row>
    <row r="68" spans="1:14" x14ac:dyDescent="0.25">
      <c r="A68" s="254"/>
      <c r="B68" s="254"/>
      <c r="C68" s="254"/>
      <c r="D68" s="254"/>
      <c r="E68" s="254"/>
      <c r="F68" s="254"/>
      <c r="G68" s="254"/>
      <c r="H68" s="254"/>
      <c r="I68" s="254"/>
      <c r="J68" s="254"/>
      <c r="K68" s="255"/>
      <c r="L68" s="254"/>
      <c r="M68" s="254"/>
      <c r="N68" s="254"/>
    </row>
    <row r="69" spans="1:14" x14ac:dyDescent="0.25">
      <c r="A69" s="254"/>
      <c r="B69" s="254"/>
      <c r="C69" s="254"/>
      <c r="D69" s="254"/>
      <c r="E69" s="254"/>
      <c r="F69" s="254"/>
      <c r="G69" s="254"/>
      <c r="H69" s="254"/>
      <c r="I69" s="254"/>
      <c r="J69" s="254"/>
      <c r="K69" s="255"/>
      <c r="L69" s="254"/>
      <c r="M69" s="254"/>
      <c r="N69" s="254"/>
    </row>
    <row r="70" spans="1:14" x14ac:dyDescent="0.25">
      <c r="A70" s="254"/>
      <c r="B70" s="254"/>
      <c r="C70" s="254"/>
      <c r="D70" s="254"/>
      <c r="E70" s="254"/>
      <c r="F70" s="254"/>
      <c r="G70" s="254"/>
      <c r="H70" s="254"/>
      <c r="I70" s="254"/>
      <c r="J70" s="254"/>
      <c r="K70" s="255"/>
      <c r="L70" s="254"/>
      <c r="M70" s="254"/>
      <c r="N70" s="254"/>
    </row>
    <row r="71" spans="1:14" x14ac:dyDescent="0.25">
      <c r="A71" s="254"/>
      <c r="B71" s="254"/>
      <c r="C71" s="254"/>
      <c r="D71" s="254"/>
      <c r="E71" s="254"/>
      <c r="F71" s="254"/>
      <c r="G71" s="254"/>
      <c r="H71" s="254"/>
      <c r="I71" s="254"/>
      <c r="J71" s="254"/>
      <c r="K71" s="255"/>
      <c r="L71" s="254"/>
      <c r="M71" s="254"/>
      <c r="N71" s="254"/>
    </row>
    <row r="72" spans="1:14" s="249" customFormat="1" x14ac:dyDescent="0.25">
      <c r="A72" s="254"/>
      <c r="B72" s="254"/>
      <c r="C72" s="254"/>
      <c r="D72" s="254"/>
      <c r="E72" s="254"/>
      <c r="F72" s="254"/>
      <c r="G72" s="254"/>
      <c r="H72" s="254"/>
      <c r="I72" s="254"/>
      <c r="J72" s="254"/>
      <c r="K72" s="255"/>
      <c r="L72" s="254"/>
      <c r="M72" s="254"/>
      <c r="N72" s="254"/>
    </row>
    <row r="73" spans="1:14" s="249" customFormat="1" x14ac:dyDescent="0.25">
      <c r="A73" s="254"/>
      <c r="B73" s="254"/>
      <c r="C73" s="254"/>
      <c r="D73" s="254"/>
      <c r="E73" s="254"/>
      <c r="F73" s="254"/>
      <c r="G73" s="254"/>
      <c r="H73" s="254"/>
      <c r="I73" s="254"/>
      <c r="J73" s="254"/>
      <c r="K73" s="255"/>
      <c r="L73" s="254"/>
      <c r="M73" s="254"/>
      <c r="N73" s="254"/>
    </row>
    <row r="74" spans="1:14" s="249" customFormat="1" ht="21" customHeight="1" x14ac:dyDescent="0.25">
      <c r="A74" s="254"/>
      <c r="B74" s="254"/>
      <c r="C74" s="254"/>
      <c r="D74" s="254"/>
      <c r="E74" s="254"/>
      <c r="F74" s="254"/>
      <c r="G74" s="254"/>
      <c r="H74" s="254"/>
      <c r="I74" s="254"/>
      <c r="J74" s="254"/>
      <c r="K74" s="255"/>
      <c r="L74" s="254"/>
      <c r="M74" s="254"/>
      <c r="N74" s="254"/>
    </row>
    <row r="75" spans="1:14" s="249" customFormat="1" x14ac:dyDescent="0.25">
      <c r="A75" s="254"/>
      <c r="B75" s="254"/>
      <c r="C75" s="254"/>
      <c r="D75" s="254"/>
      <c r="E75" s="254"/>
      <c r="F75" s="254"/>
      <c r="G75" s="254"/>
      <c r="H75" s="254"/>
      <c r="I75" s="254"/>
      <c r="J75" s="254"/>
      <c r="K75" s="255"/>
      <c r="L75" s="254"/>
      <c r="M75" s="254"/>
      <c r="N75" s="254"/>
    </row>
    <row r="76" spans="1:14" s="249" customFormat="1" x14ac:dyDescent="0.25">
      <c r="A76" s="254"/>
      <c r="B76" s="254"/>
      <c r="C76" s="254"/>
      <c r="D76" s="254"/>
      <c r="E76" s="254"/>
      <c r="F76" s="254"/>
      <c r="G76" s="254"/>
      <c r="H76" s="254"/>
      <c r="I76" s="254"/>
      <c r="J76" s="254"/>
      <c r="K76" s="255"/>
      <c r="L76" s="254"/>
      <c r="M76" s="254"/>
      <c r="N76" s="254"/>
    </row>
    <row r="77" spans="1:14" s="249" customFormat="1" x14ac:dyDescent="0.25">
      <c r="A77" s="254"/>
      <c r="B77" s="254"/>
      <c r="C77" s="254"/>
      <c r="D77" s="254"/>
      <c r="E77" s="254"/>
      <c r="F77" s="254"/>
      <c r="G77" s="254"/>
      <c r="H77" s="254"/>
      <c r="I77" s="254"/>
      <c r="J77" s="254"/>
      <c r="K77" s="255"/>
      <c r="L77" s="254"/>
      <c r="M77" s="254"/>
      <c r="N77" s="254"/>
    </row>
    <row r="78" spans="1:14" ht="64.5" customHeight="1" x14ac:dyDescent="0.25">
      <c r="A78" s="254"/>
      <c r="B78" s="254"/>
      <c r="C78" s="254"/>
      <c r="D78" s="254"/>
      <c r="E78" s="254"/>
      <c r="F78" s="254"/>
      <c r="G78" s="254"/>
      <c r="H78" s="254"/>
      <c r="I78" s="254"/>
      <c r="J78" s="254"/>
      <c r="K78" s="255"/>
      <c r="L78" s="254"/>
      <c r="M78" s="254"/>
      <c r="N78" s="254"/>
    </row>
    <row r="79" spans="1:14" s="249" customFormat="1" x14ac:dyDescent="0.25">
      <c r="A79" s="254"/>
      <c r="B79" s="254"/>
      <c r="C79" s="254"/>
      <c r="D79" s="254"/>
      <c r="E79" s="254"/>
      <c r="F79" s="254"/>
      <c r="G79" s="254"/>
      <c r="H79" s="254"/>
      <c r="I79" s="254"/>
      <c r="J79" s="254"/>
      <c r="K79" s="255"/>
      <c r="L79" s="254"/>
      <c r="M79" s="254"/>
      <c r="N79" s="254"/>
    </row>
    <row r="80" spans="1:14" s="249" customFormat="1" x14ac:dyDescent="0.25">
      <c r="A80" s="254"/>
      <c r="B80" s="254"/>
      <c r="C80" s="254"/>
      <c r="D80" s="254"/>
      <c r="E80" s="254"/>
      <c r="F80" s="254"/>
      <c r="G80" s="254"/>
      <c r="H80" s="254"/>
      <c r="I80" s="254"/>
      <c r="J80" s="254"/>
      <c r="K80" s="255"/>
      <c r="L80" s="254"/>
      <c r="M80" s="254"/>
      <c r="N80" s="254"/>
    </row>
    <row r="81" spans="1:14" s="249" customFormat="1" x14ac:dyDescent="0.25">
      <c r="A81" s="254"/>
      <c r="B81" s="254"/>
      <c r="C81" s="254"/>
      <c r="D81" s="254"/>
      <c r="E81" s="254"/>
      <c r="F81" s="254"/>
      <c r="G81" s="254"/>
      <c r="H81" s="254"/>
      <c r="I81" s="254"/>
      <c r="J81" s="254"/>
      <c r="K81" s="255"/>
      <c r="L81" s="254"/>
      <c r="M81" s="254"/>
      <c r="N81" s="254"/>
    </row>
    <row r="82" spans="1:14" s="249" customFormat="1" x14ac:dyDescent="0.25">
      <c r="A82" s="254"/>
      <c r="B82" s="254"/>
      <c r="C82" s="254"/>
      <c r="D82" s="254"/>
      <c r="E82" s="254"/>
      <c r="F82" s="254"/>
      <c r="G82" s="254"/>
      <c r="H82" s="254"/>
      <c r="I82" s="254"/>
      <c r="J82" s="254"/>
      <c r="K82" s="255"/>
      <c r="L82" s="254"/>
      <c r="M82" s="254"/>
      <c r="N82" s="254"/>
    </row>
    <row r="83" spans="1:14" s="249" customFormat="1" x14ac:dyDescent="0.25">
      <c r="A83" s="254"/>
      <c r="B83" s="254"/>
      <c r="C83" s="254"/>
      <c r="D83" s="254"/>
      <c r="E83" s="254"/>
      <c r="F83" s="254"/>
      <c r="G83" s="254"/>
      <c r="H83" s="254"/>
      <c r="I83" s="254"/>
      <c r="J83" s="254"/>
      <c r="K83" s="255"/>
      <c r="L83" s="254"/>
      <c r="M83" s="254"/>
      <c r="N83" s="254"/>
    </row>
    <row r="84" spans="1:14" x14ac:dyDescent="0.25">
      <c r="A84" s="254"/>
      <c r="B84" s="254"/>
      <c r="C84" s="254"/>
      <c r="D84" s="254"/>
      <c r="E84" s="254"/>
      <c r="F84" s="254"/>
      <c r="G84" s="254"/>
      <c r="H84" s="254"/>
      <c r="I84" s="254"/>
      <c r="J84" s="254"/>
      <c r="K84" s="255"/>
      <c r="L84" s="254"/>
      <c r="M84" s="254"/>
      <c r="N84" s="254"/>
    </row>
    <row r="85" spans="1:14" x14ac:dyDescent="0.25">
      <c r="A85" s="254"/>
      <c r="B85" s="254"/>
      <c r="C85" s="254"/>
      <c r="D85" s="254"/>
      <c r="E85" s="254"/>
      <c r="F85" s="254"/>
      <c r="G85" s="254"/>
      <c r="H85" s="254"/>
      <c r="I85" s="254"/>
      <c r="J85" s="254"/>
      <c r="K85" s="255"/>
      <c r="L85" s="254"/>
      <c r="M85" s="254"/>
      <c r="N85" s="254"/>
    </row>
    <row r="86" spans="1:14" x14ac:dyDescent="0.25">
      <c r="A86" s="254"/>
      <c r="B86" s="254"/>
      <c r="C86" s="254"/>
      <c r="D86" s="254"/>
      <c r="E86" s="254"/>
      <c r="F86" s="254"/>
      <c r="G86" s="254"/>
      <c r="H86" s="254"/>
      <c r="I86" s="254"/>
      <c r="J86" s="254"/>
      <c r="K86" s="255"/>
      <c r="L86" s="254"/>
      <c r="M86" s="254"/>
      <c r="N86" s="254"/>
    </row>
    <row r="87" spans="1:14" ht="19.5" customHeight="1" x14ac:dyDescent="0.25">
      <c r="A87" s="254"/>
      <c r="B87" s="254"/>
      <c r="C87" s="254"/>
      <c r="D87" s="254"/>
      <c r="E87" s="254"/>
      <c r="F87" s="254"/>
      <c r="G87" s="254"/>
      <c r="H87" s="254"/>
      <c r="I87" s="254"/>
      <c r="J87" s="254"/>
      <c r="K87" s="255"/>
      <c r="L87" s="254"/>
      <c r="M87" s="254"/>
      <c r="N87" s="254"/>
    </row>
    <row r="88" spans="1:14" x14ac:dyDescent="0.25">
      <c r="A88" s="254"/>
      <c r="B88" s="254"/>
      <c r="C88" s="254"/>
      <c r="D88" s="254"/>
      <c r="E88" s="254"/>
      <c r="F88" s="254"/>
      <c r="G88" s="254"/>
      <c r="H88" s="254"/>
      <c r="I88" s="254"/>
      <c r="J88" s="254"/>
      <c r="K88" s="255"/>
      <c r="L88" s="254"/>
      <c r="M88" s="254"/>
      <c r="N88" s="254"/>
    </row>
    <row r="89" spans="1:14" x14ac:dyDescent="0.25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5"/>
      <c r="L89" s="254"/>
      <c r="M89" s="254"/>
      <c r="N89" s="254"/>
    </row>
    <row r="90" spans="1:14" x14ac:dyDescent="0.25">
      <c r="A90" s="254"/>
      <c r="B90" s="254"/>
      <c r="C90" s="254"/>
      <c r="D90" s="254"/>
      <c r="E90" s="254"/>
      <c r="F90" s="254"/>
      <c r="G90" s="254"/>
      <c r="H90" s="254"/>
      <c r="I90" s="254"/>
      <c r="J90" s="254"/>
      <c r="K90" s="255"/>
      <c r="L90" s="254"/>
      <c r="M90" s="254"/>
      <c r="N90" s="254"/>
    </row>
    <row r="91" spans="1:14" x14ac:dyDescent="0.25">
      <c r="A91" s="254"/>
      <c r="B91" s="254"/>
      <c r="C91" s="254"/>
      <c r="D91" s="254"/>
      <c r="E91" s="254"/>
      <c r="F91" s="254"/>
      <c r="G91" s="254"/>
      <c r="H91" s="254"/>
      <c r="I91" s="254"/>
      <c r="J91" s="254"/>
      <c r="K91" s="255"/>
      <c r="L91" s="254"/>
      <c r="M91" s="254"/>
      <c r="N91" s="254"/>
    </row>
    <row r="92" spans="1:14" s="249" customFormat="1" x14ac:dyDescent="0.25">
      <c r="A92" s="254"/>
      <c r="B92" s="254"/>
      <c r="C92" s="254"/>
      <c r="D92" s="254"/>
      <c r="E92" s="254"/>
      <c r="F92" s="254"/>
      <c r="G92" s="254"/>
      <c r="H92" s="254"/>
      <c r="I92" s="254"/>
      <c r="J92" s="254"/>
      <c r="K92" s="255"/>
      <c r="L92" s="254"/>
      <c r="M92" s="254"/>
      <c r="N92" s="254"/>
    </row>
    <row r="93" spans="1:14" s="249" customFormat="1" x14ac:dyDescent="0.25">
      <c r="A93" s="254"/>
      <c r="B93" s="254"/>
      <c r="C93" s="254"/>
      <c r="D93" s="254"/>
      <c r="E93" s="254"/>
      <c r="F93" s="254"/>
      <c r="G93" s="254"/>
      <c r="H93" s="254"/>
      <c r="I93" s="254"/>
      <c r="J93" s="254"/>
      <c r="K93" s="255"/>
      <c r="L93" s="254"/>
      <c r="M93" s="254"/>
      <c r="N93" s="254"/>
    </row>
    <row r="94" spans="1:14" s="249" customFormat="1" x14ac:dyDescent="0.25">
      <c r="A94" s="254"/>
      <c r="B94" s="254"/>
      <c r="C94" s="254"/>
      <c r="D94" s="254"/>
      <c r="E94" s="254"/>
      <c r="F94" s="254"/>
      <c r="G94" s="254"/>
      <c r="H94" s="254"/>
      <c r="I94" s="254"/>
      <c r="J94" s="254"/>
      <c r="K94" s="255"/>
      <c r="L94" s="254"/>
      <c r="M94" s="254"/>
      <c r="N94" s="254"/>
    </row>
    <row r="95" spans="1:14" s="249" customFormat="1" x14ac:dyDescent="0.25">
      <c r="A95" s="254"/>
      <c r="B95" s="254"/>
      <c r="C95" s="254"/>
      <c r="D95" s="254"/>
      <c r="E95" s="254"/>
      <c r="F95" s="254"/>
      <c r="G95" s="254"/>
      <c r="H95" s="254"/>
      <c r="I95" s="254"/>
      <c r="J95" s="254"/>
      <c r="K95" s="255"/>
      <c r="L95" s="254"/>
      <c r="M95" s="254"/>
      <c r="N95" s="254"/>
    </row>
    <row r="96" spans="1:14" s="249" customFormat="1" x14ac:dyDescent="0.25">
      <c r="A96" s="254"/>
      <c r="B96" s="254"/>
      <c r="C96" s="254"/>
      <c r="D96" s="254"/>
      <c r="E96" s="254"/>
      <c r="F96" s="254"/>
      <c r="G96" s="254"/>
      <c r="H96" s="254"/>
      <c r="I96" s="254"/>
      <c r="J96" s="254"/>
      <c r="K96" s="255"/>
      <c r="L96" s="254"/>
      <c r="M96" s="254"/>
      <c r="N96" s="254"/>
    </row>
    <row r="97" spans="1:15" s="249" customFormat="1" x14ac:dyDescent="0.25">
      <c r="A97" s="254"/>
      <c r="B97" s="254"/>
      <c r="C97" s="254"/>
      <c r="D97" s="254"/>
      <c r="E97" s="254"/>
      <c r="F97" s="254"/>
      <c r="G97" s="254"/>
      <c r="H97" s="254"/>
      <c r="I97" s="254"/>
      <c r="J97" s="254"/>
      <c r="K97" s="255"/>
      <c r="L97" s="254"/>
      <c r="M97" s="254"/>
      <c r="N97" s="254"/>
    </row>
    <row r="98" spans="1:15" x14ac:dyDescent="0.25">
      <c r="A98" s="254"/>
      <c r="B98" s="254"/>
      <c r="C98" s="254"/>
      <c r="D98" s="254"/>
      <c r="E98" s="254"/>
      <c r="F98" s="254"/>
      <c r="G98" s="254"/>
      <c r="H98" s="254"/>
      <c r="I98" s="254"/>
      <c r="J98" s="254"/>
      <c r="K98" s="255"/>
      <c r="L98" s="254"/>
      <c r="M98" s="254"/>
      <c r="N98" s="254"/>
      <c r="O98" s="244" t="s">
        <v>694</v>
      </c>
    </row>
    <row r="99" spans="1:15" s="249" customFormat="1" x14ac:dyDescent="0.25">
      <c r="A99" s="254"/>
      <c r="B99" s="254"/>
      <c r="C99" s="254"/>
      <c r="D99" s="254"/>
      <c r="E99" s="254"/>
      <c r="F99" s="254"/>
      <c r="G99" s="254"/>
      <c r="H99" s="254"/>
      <c r="I99" s="254"/>
      <c r="J99" s="254"/>
      <c r="K99" s="255"/>
      <c r="L99" s="254"/>
      <c r="M99" s="254"/>
      <c r="N99" s="254"/>
    </row>
    <row r="100" spans="1:15" s="249" customFormat="1" x14ac:dyDescent="0.25">
      <c r="A100" s="254"/>
      <c r="B100" s="254"/>
      <c r="C100" s="254"/>
      <c r="D100" s="254"/>
      <c r="E100" s="254"/>
      <c r="F100" s="254"/>
      <c r="G100" s="254"/>
      <c r="H100" s="254"/>
      <c r="I100" s="254"/>
      <c r="J100" s="254"/>
      <c r="K100" s="255"/>
      <c r="L100" s="254"/>
      <c r="M100" s="254"/>
      <c r="N100" s="254"/>
    </row>
    <row r="101" spans="1:15" s="249" customFormat="1" x14ac:dyDescent="0.25">
      <c r="A101" s="254"/>
      <c r="B101" s="254"/>
      <c r="C101" s="254"/>
      <c r="D101" s="254"/>
      <c r="E101" s="254"/>
      <c r="F101" s="254"/>
      <c r="G101" s="254"/>
      <c r="H101" s="254"/>
      <c r="I101" s="254"/>
      <c r="J101" s="254"/>
      <c r="K101" s="255"/>
      <c r="L101" s="254"/>
      <c r="M101" s="254"/>
      <c r="N101" s="254"/>
    </row>
    <row r="102" spans="1:15" s="249" customFormat="1" x14ac:dyDescent="0.25">
      <c r="A102" s="254"/>
      <c r="B102" s="254"/>
      <c r="C102" s="254"/>
      <c r="D102" s="254"/>
      <c r="E102" s="254"/>
      <c r="F102" s="254"/>
      <c r="G102" s="254"/>
      <c r="H102" s="254"/>
      <c r="I102" s="254"/>
      <c r="J102" s="254"/>
      <c r="K102" s="255"/>
      <c r="L102" s="254"/>
      <c r="M102" s="254"/>
      <c r="N102" s="254"/>
    </row>
    <row r="103" spans="1:15" s="249" customFormat="1" x14ac:dyDescent="0.25">
      <c r="A103" s="254"/>
      <c r="B103" s="254"/>
      <c r="C103" s="254"/>
      <c r="D103" s="254"/>
      <c r="E103" s="254"/>
      <c r="F103" s="254"/>
      <c r="G103" s="254"/>
      <c r="H103" s="254"/>
      <c r="I103" s="254"/>
      <c r="J103" s="254"/>
      <c r="K103" s="255"/>
      <c r="L103" s="254"/>
      <c r="M103" s="254"/>
      <c r="N103" s="254"/>
    </row>
    <row r="104" spans="1:15" s="249" customFormat="1" x14ac:dyDescent="0.25">
      <c r="A104" s="254"/>
      <c r="B104" s="254"/>
      <c r="C104" s="254"/>
      <c r="D104" s="254"/>
      <c r="E104" s="254"/>
      <c r="F104" s="254"/>
      <c r="G104" s="254"/>
      <c r="H104" s="254"/>
      <c r="I104" s="254"/>
      <c r="J104" s="254"/>
      <c r="K104" s="255"/>
      <c r="L104" s="254"/>
      <c r="M104" s="254"/>
      <c r="N104" s="254"/>
    </row>
    <row r="105" spans="1:15" x14ac:dyDescent="0.25">
      <c r="A105" s="254"/>
      <c r="B105" s="254"/>
      <c r="C105" s="254"/>
      <c r="D105" s="254"/>
      <c r="E105" s="254"/>
      <c r="F105" s="254"/>
      <c r="G105" s="254"/>
      <c r="H105" s="254"/>
      <c r="I105" s="254"/>
      <c r="J105" s="254"/>
      <c r="K105" s="255"/>
      <c r="L105" s="254"/>
      <c r="M105" s="254"/>
      <c r="N105" s="254"/>
      <c r="O105" s="244" t="s">
        <v>694</v>
      </c>
    </row>
    <row r="106" spans="1:15" s="249" customFormat="1" x14ac:dyDescent="0.25">
      <c r="A106" s="254"/>
      <c r="B106" s="254"/>
      <c r="C106" s="254"/>
      <c r="D106" s="254"/>
      <c r="E106" s="254"/>
      <c r="F106" s="254"/>
      <c r="G106" s="254"/>
      <c r="H106" s="254"/>
      <c r="I106" s="254"/>
      <c r="J106" s="254"/>
      <c r="K106" s="255"/>
      <c r="L106" s="254"/>
      <c r="M106" s="254"/>
      <c r="N106" s="254"/>
    </row>
    <row r="107" spans="1:15" s="249" customFormat="1" x14ac:dyDescent="0.25">
      <c r="A107" s="254"/>
      <c r="B107" s="254"/>
      <c r="C107" s="254"/>
      <c r="D107" s="254"/>
      <c r="E107" s="254"/>
      <c r="F107" s="254"/>
      <c r="G107" s="254"/>
      <c r="H107" s="254"/>
      <c r="I107" s="254"/>
      <c r="J107" s="254"/>
      <c r="K107" s="255"/>
      <c r="L107" s="254"/>
      <c r="M107" s="254"/>
      <c r="N107" s="254"/>
    </row>
    <row r="108" spans="1:15" s="249" customFormat="1" x14ac:dyDescent="0.25">
      <c r="A108" s="254"/>
      <c r="B108" s="254"/>
      <c r="C108" s="254"/>
      <c r="D108" s="254"/>
      <c r="E108" s="254"/>
      <c r="F108" s="254"/>
      <c r="G108" s="254"/>
      <c r="H108" s="254"/>
      <c r="I108" s="254"/>
      <c r="J108" s="254"/>
      <c r="K108" s="255"/>
      <c r="L108" s="254"/>
      <c r="M108" s="254"/>
      <c r="N108" s="254"/>
    </row>
    <row r="109" spans="1:15" s="249" customFormat="1" x14ac:dyDescent="0.25">
      <c r="A109" s="254"/>
      <c r="B109" s="254"/>
      <c r="C109" s="254"/>
      <c r="D109" s="254"/>
      <c r="E109" s="254"/>
      <c r="F109" s="254"/>
      <c r="G109" s="254"/>
      <c r="H109" s="254"/>
      <c r="I109" s="254"/>
      <c r="J109" s="254"/>
      <c r="K109" s="255"/>
      <c r="L109" s="254"/>
      <c r="M109" s="254"/>
      <c r="N109" s="254"/>
    </row>
    <row r="110" spans="1:15" s="249" customFormat="1" x14ac:dyDescent="0.25">
      <c r="A110" s="254"/>
      <c r="B110" s="254"/>
      <c r="C110" s="254"/>
      <c r="D110" s="254"/>
      <c r="E110" s="254"/>
      <c r="F110" s="254"/>
      <c r="G110" s="254"/>
      <c r="H110" s="254"/>
      <c r="I110" s="254"/>
      <c r="J110" s="254"/>
      <c r="K110" s="255"/>
      <c r="L110" s="254"/>
      <c r="M110" s="254"/>
      <c r="N110" s="254"/>
    </row>
    <row r="111" spans="1:15" s="249" customFormat="1" x14ac:dyDescent="0.25">
      <c r="A111" s="254"/>
      <c r="B111" s="254"/>
      <c r="C111" s="254"/>
      <c r="D111" s="254"/>
      <c r="E111" s="254"/>
      <c r="F111" s="254"/>
      <c r="G111" s="254"/>
      <c r="H111" s="254"/>
      <c r="I111" s="254"/>
      <c r="J111" s="254"/>
      <c r="K111" s="255"/>
      <c r="L111" s="254"/>
      <c r="M111" s="254"/>
      <c r="N111" s="254"/>
    </row>
    <row r="112" spans="1:15" x14ac:dyDescent="0.25">
      <c r="A112" s="254"/>
      <c r="B112" s="254"/>
      <c r="C112" s="254"/>
      <c r="D112" s="254"/>
      <c r="E112" s="254"/>
      <c r="F112" s="254"/>
      <c r="G112" s="254"/>
      <c r="H112" s="254"/>
      <c r="I112" s="254"/>
      <c r="J112" s="254"/>
      <c r="K112" s="255"/>
      <c r="L112" s="254"/>
      <c r="M112" s="254"/>
      <c r="N112" s="254"/>
    </row>
    <row r="113" spans="1:14" s="249" customFormat="1" x14ac:dyDescent="0.25">
      <c r="A113" s="254"/>
      <c r="B113" s="254"/>
      <c r="C113" s="254"/>
      <c r="D113" s="254"/>
      <c r="E113" s="254"/>
      <c r="F113" s="254"/>
      <c r="G113" s="254"/>
      <c r="H113" s="254"/>
      <c r="I113" s="254"/>
      <c r="J113" s="254"/>
      <c r="K113" s="255"/>
      <c r="L113" s="254"/>
      <c r="M113" s="254"/>
      <c r="N113" s="254"/>
    </row>
    <row r="114" spans="1:14" s="249" customFormat="1" x14ac:dyDescent="0.25">
      <c r="A114" s="254"/>
      <c r="B114" s="254"/>
      <c r="C114" s="254"/>
      <c r="D114" s="254"/>
      <c r="E114" s="254"/>
      <c r="F114" s="254"/>
      <c r="G114" s="254"/>
      <c r="H114" s="254"/>
      <c r="I114" s="254"/>
      <c r="J114" s="254"/>
      <c r="K114" s="255"/>
      <c r="L114" s="254"/>
      <c r="M114" s="254"/>
      <c r="N114" s="254"/>
    </row>
    <row r="115" spans="1:14" s="249" customFormat="1" x14ac:dyDescent="0.25">
      <c r="A115" s="254"/>
      <c r="B115" s="254"/>
      <c r="C115" s="254"/>
      <c r="D115" s="254"/>
      <c r="E115" s="254"/>
      <c r="F115" s="254"/>
      <c r="G115" s="254"/>
      <c r="H115" s="254"/>
      <c r="I115" s="254"/>
      <c r="J115" s="254"/>
      <c r="K115" s="255"/>
      <c r="L115" s="254"/>
      <c r="M115" s="254"/>
      <c r="N115" s="254"/>
    </row>
    <row r="116" spans="1:14" s="249" customFormat="1" x14ac:dyDescent="0.25">
      <c r="A116" s="254"/>
      <c r="B116" s="254"/>
      <c r="C116" s="254"/>
      <c r="D116" s="254"/>
      <c r="E116" s="254"/>
      <c r="F116" s="254"/>
      <c r="G116" s="254"/>
      <c r="H116" s="254"/>
      <c r="I116" s="254"/>
      <c r="J116" s="254"/>
      <c r="K116" s="255"/>
      <c r="L116" s="254"/>
      <c r="M116" s="254"/>
      <c r="N116" s="254"/>
    </row>
    <row r="117" spans="1:14" s="249" customFormat="1" x14ac:dyDescent="0.25">
      <c r="A117" s="254"/>
      <c r="B117" s="254"/>
      <c r="C117" s="254"/>
      <c r="D117" s="254"/>
      <c r="E117" s="254"/>
      <c r="F117" s="254"/>
      <c r="G117" s="254"/>
      <c r="H117" s="254"/>
      <c r="I117" s="254"/>
      <c r="J117" s="254"/>
      <c r="K117" s="255"/>
      <c r="L117" s="254"/>
      <c r="M117" s="254"/>
      <c r="N117" s="254"/>
    </row>
    <row r="118" spans="1:14" s="249" customFormat="1" x14ac:dyDescent="0.25">
      <c r="A118" s="254"/>
      <c r="B118" s="254"/>
      <c r="C118" s="254"/>
      <c r="D118" s="254"/>
      <c r="E118" s="254"/>
      <c r="F118" s="254"/>
      <c r="G118" s="254"/>
      <c r="H118" s="254"/>
      <c r="I118" s="254"/>
      <c r="J118" s="254"/>
      <c r="K118" s="255"/>
      <c r="L118" s="254"/>
      <c r="M118" s="254"/>
      <c r="N118" s="254"/>
    </row>
    <row r="119" spans="1:14" collapsed="1" x14ac:dyDescent="0.25">
      <c r="A119" s="254"/>
      <c r="B119" s="254"/>
      <c r="C119" s="254"/>
      <c r="D119" s="254"/>
      <c r="E119" s="254"/>
      <c r="F119" s="254"/>
      <c r="G119" s="254"/>
      <c r="H119" s="254"/>
      <c r="I119" s="254"/>
      <c r="J119" s="254"/>
      <c r="K119" s="255"/>
      <c r="L119" s="254"/>
      <c r="M119" s="254"/>
      <c r="N119" s="254"/>
    </row>
    <row r="120" spans="1:14" hidden="1" x14ac:dyDescent="0.25">
      <c r="A120" s="254"/>
      <c r="B120" s="254"/>
      <c r="C120" s="254"/>
      <c r="D120" s="254"/>
      <c r="E120" s="254"/>
      <c r="F120" s="254"/>
      <c r="G120" s="254"/>
      <c r="H120" s="254"/>
      <c r="I120" s="254"/>
      <c r="J120" s="254"/>
      <c r="K120" s="255"/>
      <c r="L120" s="254"/>
      <c r="M120" s="254"/>
      <c r="N120" s="254"/>
    </row>
    <row r="121" spans="1:14" hidden="1" x14ac:dyDescent="0.25">
      <c r="A121" s="254"/>
      <c r="B121" s="254"/>
      <c r="C121" s="254"/>
      <c r="D121" s="254"/>
      <c r="E121" s="254"/>
      <c r="F121" s="254"/>
      <c r="G121" s="254"/>
      <c r="H121" s="254"/>
      <c r="I121" s="254"/>
      <c r="J121" s="254"/>
      <c r="K121" s="255"/>
      <c r="L121" s="254"/>
      <c r="M121" s="254"/>
      <c r="N121" s="254"/>
    </row>
    <row r="122" spans="1:14" hidden="1" x14ac:dyDescent="0.25">
      <c r="A122" s="254"/>
      <c r="B122" s="254"/>
      <c r="C122" s="254"/>
      <c r="D122" s="254"/>
      <c r="E122" s="254"/>
      <c r="F122" s="254"/>
      <c r="G122" s="254"/>
      <c r="H122" s="254"/>
      <c r="I122" s="254"/>
      <c r="J122" s="254"/>
      <c r="K122" s="255"/>
      <c r="L122" s="254"/>
      <c r="M122" s="254"/>
      <c r="N122" s="254"/>
    </row>
    <row r="123" spans="1:14" hidden="1" x14ac:dyDescent="0.25">
      <c r="A123" s="254"/>
      <c r="B123" s="254"/>
      <c r="C123" s="254"/>
      <c r="D123" s="254"/>
      <c r="E123" s="254"/>
      <c r="F123" s="254"/>
      <c r="G123" s="254"/>
      <c r="H123" s="254"/>
      <c r="I123" s="254"/>
      <c r="J123" s="254"/>
      <c r="K123" s="255"/>
      <c r="L123" s="254"/>
      <c r="M123" s="254"/>
      <c r="N123" s="254"/>
    </row>
    <row r="124" spans="1:14" collapsed="1" x14ac:dyDescent="0.25">
      <c r="A124" s="254"/>
      <c r="B124" s="254"/>
      <c r="C124" s="254"/>
      <c r="D124" s="254"/>
      <c r="E124" s="254"/>
      <c r="F124" s="254"/>
      <c r="G124" s="254"/>
      <c r="H124" s="254"/>
      <c r="I124" s="254"/>
      <c r="J124" s="254"/>
      <c r="K124" s="255"/>
      <c r="L124" s="254"/>
      <c r="M124" s="254"/>
      <c r="N124" s="254"/>
    </row>
    <row r="125" spans="1:14" hidden="1" x14ac:dyDescent="0.25">
      <c r="A125" s="254"/>
      <c r="B125" s="254"/>
      <c r="C125" s="254"/>
      <c r="D125" s="254"/>
      <c r="E125" s="254"/>
      <c r="F125" s="254"/>
      <c r="G125" s="254"/>
      <c r="H125" s="254"/>
      <c r="I125" s="254"/>
      <c r="J125" s="254"/>
      <c r="K125" s="255"/>
      <c r="L125" s="254"/>
      <c r="M125" s="254"/>
      <c r="N125" s="254"/>
    </row>
    <row r="126" spans="1:14" hidden="1" x14ac:dyDescent="0.25">
      <c r="A126" s="254"/>
      <c r="B126" s="254"/>
      <c r="C126" s="254"/>
      <c r="D126" s="254"/>
      <c r="E126" s="254"/>
      <c r="F126" s="254"/>
      <c r="G126" s="254"/>
      <c r="H126" s="254"/>
      <c r="I126" s="254"/>
      <c r="J126" s="254"/>
      <c r="K126" s="255"/>
      <c r="L126" s="254"/>
      <c r="M126" s="254"/>
      <c r="N126" s="254"/>
    </row>
    <row r="127" spans="1:14" hidden="1" x14ac:dyDescent="0.25">
      <c r="A127" s="254"/>
      <c r="B127" s="254"/>
      <c r="C127" s="254"/>
      <c r="D127" s="254"/>
      <c r="E127" s="254"/>
      <c r="F127" s="254"/>
      <c r="G127" s="254"/>
      <c r="H127" s="254"/>
      <c r="I127" s="254"/>
      <c r="J127" s="254"/>
      <c r="K127" s="255"/>
      <c r="L127" s="254"/>
      <c r="M127" s="254"/>
      <c r="N127" s="254"/>
    </row>
    <row r="128" spans="1:14" hidden="1" x14ac:dyDescent="0.25">
      <c r="A128" s="254"/>
      <c r="B128" s="254"/>
      <c r="C128" s="254"/>
      <c r="D128" s="254"/>
      <c r="E128" s="254"/>
      <c r="F128" s="254"/>
      <c r="G128" s="254"/>
      <c r="H128" s="254"/>
      <c r="I128" s="254"/>
      <c r="J128" s="254"/>
      <c r="K128" s="255"/>
      <c r="L128" s="254"/>
      <c r="M128" s="254"/>
      <c r="N128" s="254"/>
    </row>
    <row r="129" spans="1:14" hidden="1" x14ac:dyDescent="0.25">
      <c r="A129" s="254"/>
      <c r="B129" s="254"/>
      <c r="C129" s="254"/>
      <c r="D129" s="254"/>
      <c r="E129" s="254"/>
      <c r="F129" s="254"/>
      <c r="G129" s="254"/>
      <c r="H129" s="254"/>
      <c r="I129" s="254"/>
      <c r="J129" s="254"/>
      <c r="K129" s="255"/>
      <c r="L129" s="254"/>
      <c r="M129" s="254"/>
      <c r="N129" s="254"/>
    </row>
    <row r="130" spans="1:14" hidden="1" x14ac:dyDescent="0.25">
      <c r="A130" s="254"/>
      <c r="B130" s="254"/>
      <c r="C130" s="254"/>
      <c r="D130" s="254"/>
      <c r="E130" s="254"/>
      <c r="F130" s="254"/>
      <c r="G130" s="254"/>
      <c r="H130" s="254"/>
      <c r="I130" s="254"/>
      <c r="J130" s="254"/>
      <c r="K130" s="255"/>
      <c r="L130" s="254"/>
      <c r="M130" s="254"/>
      <c r="N130" s="254"/>
    </row>
    <row r="131" spans="1:14" collapsed="1" x14ac:dyDescent="0.25">
      <c r="A131" s="254"/>
      <c r="B131" s="254"/>
      <c r="C131" s="254"/>
      <c r="D131" s="254"/>
      <c r="E131" s="254"/>
      <c r="F131" s="254"/>
      <c r="G131" s="254"/>
      <c r="H131" s="254"/>
      <c r="I131" s="254"/>
      <c r="J131" s="254"/>
      <c r="K131" s="255"/>
      <c r="L131" s="254"/>
      <c r="M131" s="254"/>
      <c r="N131" s="254"/>
    </row>
    <row r="132" spans="1:14" hidden="1" x14ac:dyDescent="0.25">
      <c r="A132" s="254"/>
      <c r="B132" s="254"/>
      <c r="C132" s="254"/>
      <c r="D132" s="254"/>
      <c r="E132" s="254"/>
      <c r="F132" s="254"/>
      <c r="G132" s="254"/>
      <c r="H132" s="254"/>
      <c r="I132" s="254"/>
      <c r="J132" s="254"/>
      <c r="K132" s="255"/>
      <c r="L132" s="254"/>
      <c r="M132" s="254"/>
      <c r="N132" s="254"/>
    </row>
    <row r="133" spans="1:14" hidden="1" x14ac:dyDescent="0.25">
      <c r="A133" s="254"/>
      <c r="B133" s="254"/>
      <c r="C133" s="254"/>
      <c r="D133" s="254"/>
      <c r="E133" s="254"/>
      <c r="F133" s="254"/>
      <c r="G133" s="254"/>
      <c r="H133" s="254"/>
      <c r="I133" s="254"/>
      <c r="J133" s="254"/>
      <c r="K133" s="255"/>
      <c r="L133" s="254"/>
      <c r="M133" s="254"/>
      <c r="N133" s="254"/>
    </row>
    <row r="134" spans="1:14" hidden="1" x14ac:dyDescent="0.25">
      <c r="A134" s="254"/>
      <c r="B134" s="254"/>
      <c r="C134" s="254"/>
      <c r="D134" s="254"/>
      <c r="E134" s="254"/>
      <c r="F134" s="254"/>
      <c r="G134" s="254"/>
      <c r="H134" s="254"/>
      <c r="I134" s="254"/>
      <c r="J134" s="254"/>
      <c r="K134" s="255"/>
      <c r="L134" s="254"/>
      <c r="M134" s="254"/>
      <c r="N134" s="254"/>
    </row>
    <row r="135" spans="1:14" hidden="1" x14ac:dyDescent="0.25">
      <c r="A135" s="254"/>
      <c r="B135" s="254"/>
      <c r="C135" s="254"/>
      <c r="D135" s="254"/>
      <c r="E135" s="254"/>
      <c r="F135" s="254"/>
      <c r="G135" s="254"/>
      <c r="H135" s="254"/>
      <c r="I135" s="254"/>
      <c r="J135" s="254"/>
      <c r="K135" s="255"/>
      <c r="L135" s="254"/>
      <c r="M135" s="254"/>
      <c r="N135" s="254"/>
    </row>
    <row r="136" spans="1:14" hidden="1" x14ac:dyDescent="0.25">
      <c r="A136" s="254"/>
      <c r="B136" s="254"/>
      <c r="C136" s="254"/>
      <c r="D136" s="254"/>
      <c r="E136" s="254"/>
      <c r="F136" s="254"/>
      <c r="G136" s="254"/>
      <c r="H136" s="254"/>
      <c r="I136" s="254"/>
      <c r="J136" s="254"/>
      <c r="K136" s="255"/>
      <c r="L136" s="254"/>
      <c r="M136" s="254"/>
      <c r="N136" s="254"/>
    </row>
    <row r="137" spans="1:14" hidden="1" x14ac:dyDescent="0.25">
      <c r="A137" s="254"/>
      <c r="B137" s="254"/>
      <c r="C137" s="254"/>
      <c r="D137" s="254"/>
      <c r="E137" s="254"/>
      <c r="F137" s="254"/>
      <c r="G137" s="254"/>
      <c r="H137" s="254"/>
      <c r="I137" s="254"/>
      <c r="J137" s="254"/>
      <c r="K137" s="255"/>
      <c r="L137" s="254"/>
      <c r="M137" s="254"/>
      <c r="N137" s="254"/>
    </row>
    <row r="138" spans="1:14" collapsed="1" x14ac:dyDescent="0.25">
      <c r="A138" s="254"/>
      <c r="B138" s="254"/>
      <c r="C138" s="254"/>
      <c r="D138" s="254"/>
      <c r="E138" s="254"/>
      <c r="F138" s="254"/>
      <c r="G138" s="254"/>
      <c r="H138" s="254"/>
      <c r="I138" s="254"/>
      <c r="J138" s="254"/>
      <c r="K138" s="255"/>
      <c r="L138" s="254"/>
      <c r="M138" s="254"/>
      <c r="N138" s="254"/>
    </row>
    <row r="139" spans="1:14" hidden="1" x14ac:dyDescent="0.25">
      <c r="A139" s="254"/>
      <c r="B139" s="254"/>
      <c r="C139" s="254"/>
      <c r="D139" s="254"/>
      <c r="E139" s="254"/>
      <c r="F139" s="254"/>
      <c r="G139" s="254"/>
      <c r="H139" s="254"/>
      <c r="I139" s="254"/>
      <c r="J139" s="254"/>
      <c r="K139" s="255"/>
      <c r="L139" s="254"/>
      <c r="M139" s="254"/>
      <c r="N139" s="254"/>
    </row>
    <row r="140" spans="1:14" hidden="1" x14ac:dyDescent="0.25">
      <c r="A140" s="254"/>
      <c r="B140" s="254"/>
      <c r="C140" s="254"/>
      <c r="D140" s="254"/>
      <c r="E140" s="254"/>
      <c r="F140" s="254"/>
      <c r="G140" s="254"/>
      <c r="H140" s="254"/>
      <c r="I140" s="254"/>
      <c r="J140" s="254"/>
      <c r="K140" s="255"/>
      <c r="L140" s="254"/>
      <c r="M140" s="254"/>
      <c r="N140" s="254"/>
    </row>
    <row r="141" spans="1:14" hidden="1" x14ac:dyDescent="0.25">
      <c r="A141" s="254"/>
      <c r="B141" s="254"/>
      <c r="C141" s="254"/>
      <c r="D141" s="254"/>
      <c r="E141" s="254"/>
      <c r="F141" s="254"/>
      <c r="G141" s="254"/>
      <c r="H141" s="254"/>
      <c r="I141" s="254"/>
      <c r="J141" s="254"/>
      <c r="K141" s="255"/>
      <c r="L141" s="254"/>
      <c r="M141" s="254"/>
      <c r="N141" s="254"/>
    </row>
    <row r="142" spans="1:14" hidden="1" x14ac:dyDescent="0.25">
      <c r="A142" s="254"/>
      <c r="B142" s="254"/>
      <c r="C142" s="254"/>
      <c r="D142" s="254"/>
      <c r="E142" s="254"/>
      <c r="F142" s="254"/>
      <c r="G142" s="254"/>
      <c r="H142" s="254"/>
      <c r="I142" s="254"/>
      <c r="J142" s="254"/>
      <c r="K142" s="255"/>
      <c r="L142" s="254"/>
      <c r="M142" s="254"/>
      <c r="N142" s="254"/>
    </row>
    <row r="143" spans="1:14" x14ac:dyDescent="0.25">
      <c r="A143" s="254"/>
      <c r="B143" s="254"/>
      <c r="C143" s="254"/>
      <c r="D143" s="254"/>
      <c r="E143" s="254"/>
      <c r="F143" s="254"/>
      <c r="G143" s="254"/>
      <c r="H143" s="254"/>
      <c r="I143" s="254"/>
      <c r="J143" s="254"/>
      <c r="K143" s="255"/>
      <c r="L143" s="254"/>
      <c r="M143" s="254"/>
      <c r="N143" s="254"/>
    </row>
    <row r="144" spans="1:14" x14ac:dyDescent="0.25">
      <c r="A144" s="254"/>
      <c r="B144" s="254"/>
      <c r="C144" s="254"/>
      <c r="D144" s="254"/>
      <c r="E144" s="254"/>
      <c r="F144" s="254"/>
      <c r="G144" s="254"/>
      <c r="H144" s="254"/>
      <c r="I144" s="254"/>
      <c r="J144" s="254"/>
      <c r="K144" s="255"/>
      <c r="L144" s="254"/>
      <c r="M144" s="254"/>
      <c r="N144" s="254"/>
    </row>
    <row r="145" spans="1:14" x14ac:dyDescent="0.25">
      <c r="A145" s="254"/>
      <c r="B145" s="254"/>
      <c r="C145" s="254"/>
      <c r="D145" s="254"/>
      <c r="E145" s="254"/>
      <c r="F145" s="254"/>
      <c r="G145" s="254"/>
      <c r="H145" s="254"/>
      <c r="I145" s="254"/>
      <c r="J145" s="254"/>
      <c r="K145" s="255"/>
      <c r="L145" s="254"/>
      <c r="M145" s="254"/>
      <c r="N145" s="254"/>
    </row>
    <row r="146" spans="1:14" x14ac:dyDescent="0.25">
      <c r="A146" s="254"/>
      <c r="B146" s="254"/>
      <c r="C146" s="254"/>
      <c r="D146" s="254"/>
      <c r="E146" s="254"/>
      <c r="F146" s="254"/>
      <c r="G146" s="254"/>
      <c r="H146" s="254"/>
      <c r="I146" s="254"/>
      <c r="J146" s="254"/>
      <c r="K146" s="255"/>
      <c r="L146" s="254"/>
      <c r="M146" s="254"/>
      <c r="N146" s="254"/>
    </row>
    <row r="147" spans="1:14" x14ac:dyDescent="0.25">
      <c r="A147" s="254"/>
      <c r="B147" s="254"/>
      <c r="C147" s="254"/>
      <c r="D147" s="254"/>
      <c r="E147" s="254"/>
      <c r="F147" s="254"/>
      <c r="G147" s="254"/>
      <c r="H147" s="254"/>
      <c r="I147" s="254"/>
      <c r="J147" s="254"/>
      <c r="K147" s="255"/>
      <c r="L147" s="254"/>
      <c r="M147" s="254"/>
      <c r="N147" s="254"/>
    </row>
    <row r="148" spans="1:14" x14ac:dyDescent="0.25">
      <c r="A148" s="254"/>
      <c r="B148" s="254"/>
      <c r="C148" s="254"/>
      <c r="D148" s="254"/>
      <c r="E148" s="254"/>
      <c r="F148" s="254"/>
      <c r="G148" s="254"/>
      <c r="H148" s="254"/>
      <c r="I148" s="254"/>
      <c r="J148" s="254"/>
      <c r="K148" s="255"/>
      <c r="L148" s="254"/>
      <c r="M148" s="254"/>
      <c r="N148" s="254"/>
    </row>
    <row r="149" spans="1:14" x14ac:dyDescent="0.25">
      <c r="A149" s="254"/>
      <c r="B149" s="254"/>
      <c r="C149" s="254"/>
      <c r="D149" s="254"/>
      <c r="E149" s="254"/>
      <c r="F149" s="254"/>
      <c r="G149" s="254"/>
      <c r="H149" s="254"/>
      <c r="I149" s="254"/>
      <c r="J149" s="254"/>
      <c r="K149" s="255"/>
      <c r="L149" s="254"/>
      <c r="M149" s="254"/>
      <c r="N149" s="254"/>
    </row>
    <row r="150" spans="1:14" x14ac:dyDescent="0.25">
      <c r="A150" s="254"/>
      <c r="B150" s="254"/>
      <c r="C150" s="254"/>
      <c r="D150" s="254"/>
      <c r="E150" s="254"/>
      <c r="F150" s="254"/>
      <c r="G150" s="254"/>
      <c r="H150" s="254"/>
      <c r="I150" s="254"/>
      <c r="J150" s="254"/>
      <c r="K150" s="255"/>
      <c r="L150" s="254"/>
      <c r="M150" s="254"/>
      <c r="N150" s="254"/>
    </row>
    <row r="151" spans="1:14" ht="32.25" customHeight="1" x14ac:dyDescent="0.25">
      <c r="A151" s="254"/>
      <c r="B151" s="254"/>
      <c r="C151" s="254"/>
      <c r="D151" s="254"/>
      <c r="E151" s="254"/>
      <c r="F151" s="254"/>
      <c r="G151" s="254"/>
      <c r="H151" s="254"/>
      <c r="I151" s="254"/>
      <c r="J151" s="254"/>
      <c r="K151" s="255"/>
      <c r="L151" s="254"/>
      <c r="M151" s="254"/>
      <c r="N151" s="254"/>
    </row>
    <row r="152" spans="1:14" ht="32.25" customHeight="1" x14ac:dyDescent="0.25">
      <c r="A152" s="254"/>
      <c r="B152" s="254"/>
      <c r="C152" s="254"/>
      <c r="D152" s="254"/>
      <c r="E152" s="254"/>
      <c r="F152" s="254"/>
      <c r="G152" s="254"/>
      <c r="H152" s="254"/>
      <c r="I152" s="254"/>
      <c r="J152" s="254"/>
      <c r="K152" s="255"/>
      <c r="L152" s="254"/>
      <c r="M152" s="254"/>
      <c r="N152" s="254"/>
    </row>
    <row r="153" spans="1:14" ht="35.25" customHeight="1" x14ac:dyDescent="0.25">
      <c r="A153" s="254"/>
      <c r="B153" s="254"/>
      <c r="C153" s="254"/>
      <c r="D153" s="254"/>
      <c r="E153" s="254"/>
      <c r="F153" s="254"/>
      <c r="G153" s="254"/>
      <c r="H153" s="254"/>
      <c r="I153" s="254"/>
      <c r="J153" s="254"/>
      <c r="K153" s="255"/>
      <c r="L153" s="254"/>
      <c r="M153" s="254"/>
      <c r="N153" s="254"/>
    </row>
    <row r="154" spans="1:14" x14ac:dyDescent="0.25">
      <c r="A154" s="254"/>
      <c r="B154" s="254"/>
      <c r="C154" s="254"/>
      <c r="D154" s="254"/>
      <c r="E154" s="254"/>
      <c r="F154" s="254"/>
      <c r="G154" s="254"/>
      <c r="H154" s="254"/>
      <c r="I154" s="254"/>
      <c r="J154" s="254"/>
      <c r="K154" s="255"/>
      <c r="L154" s="254"/>
      <c r="M154" s="254"/>
      <c r="N154" s="254"/>
    </row>
    <row r="155" spans="1:14" x14ac:dyDescent="0.25">
      <c r="A155" s="254"/>
      <c r="B155" s="254"/>
      <c r="C155" s="254"/>
      <c r="D155" s="254"/>
      <c r="E155" s="254"/>
      <c r="F155" s="254"/>
      <c r="G155" s="254"/>
      <c r="H155" s="254"/>
      <c r="I155" s="254"/>
      <c r="J155" s="254"/>
      <c r="K155" s="255"/>
      <c r="L155" s="254"/>
      <c r="M155" s="254"/>
      <c r="N155" s="254"/>
    </row>
    <row r="156" spans="1:14" x14ac:dyDescent="0.25">
      <c r="A156" s="254"/>
      <c r="B156" s="254"/>
      <c r="C156" s="254"/>
      <c r="D156" s="254"/>
      <c r="E156" s="254"/>
      <c r="F156" s="254"/>
      <c r="G156" s="254"/>
      <c r="H156" s="254"/>
      <c r="I156" s="254"/>
      <c r="J156" s="254"/>
      <c r="K156" s="255"/>
      <c r="L156" s="254"/>
      <c r="M156" s="254"/>
      <c r="N156" s="254"/>
    </row>
    <row r="157" spans="1:14" x14ac:dyDescent="0.25">
      <c r="A157" s="254"/>
      <c r="B157" s="254"/>
      <c r="C157" s="254"/>
      <c r="D157" s="254"/>
      <c r="E157" s="254"/>
      <c r="F157" s="254"/>
      <c r="G157" s="254"/>
      <c r="H157" s="254"/>
      <c r="I157" s="254"/>
      <c r="J157" s="254"/>
      <c r="K157" s="255"/>
      <c r="L157" s="254"/>
      <c r="M157" s="254"/>
      <c r="N157" s="254"/>
    </row>
    <row r="158" spans="1:14" x14ac:dyDescent="0.25">
      <c r="A158" s="254"/>
      <c r="B158" s="254"/>
      <c r="C158" s="254"/>
      <c r="D158" s="254"/>
      <c r="E158" s="254"/>
      <c r="F158" s="254"/>
      <c r="G158" s="254"/>
      <c r="H158" s="254"/>
      <c r="I158" s="254"/>
      <c r="J158" s="254"/>
      <c r="K158" s="255"/>
      <c r="L158" s="254"/>
      <c r="M158" s="254"/>
      <c r="N158" s="254"/>
    </row>
    <row r="159" spans="1:14" x14ac:dyDescent="0.25">
      <c r="A159" s="254"/>
      <c r="B159" s="254"/>
      <c r="C159" s="254"/>
      <c r="D159" s="254"/>
      <c r="E159" s="254"/>
      <c r="F159" s="254"/>
      <c r="G159" s="254"/>
      <c r="H159" s="254"/>
      <c r="I159" s="254"/>
      <c r="J159" s="254"/>
      <c r="K159" s="255"/>
      <c r="L159" s="254"/>
      <c r="M159" s="254"/>
      <c r="N159" s="254"/>
    </row>
    <row r="160" spans="1:14" x14ac:dyDescent="0.25">
      <c r="A160" s="254"/>
      <c r="B160" s="254"/>
      <c r="C160" s="254"/>
      <c r="D160" s="254"/>
      <c r="E160" s="254"/>
      <c r="F160" s="254"/>
      <c r="G160" s="254"/>
      <c r="H160" s="254"/>
      <c r="I160" s="254"/>
      <c r="J160" s="254"/>
      <c r="K160" s="255"/>
      <c r="L160" s="254"/>
      <c r="M160" s="254"/>
      <c r="N160" s="254"/>
    </row>
    <row r="161" spans="1:14" x14ac:dyDescent="0.25">
      <c r="A161" s="254"/>
      <c r="B161" s="254"/>
      <c r="C161" s="254"/>
      <c r="D161" s="254"/>
      <c r="E161" s="254"/>
      <c r="F161" s="254"/>
      <c r="G161" s="254"/>
      <c r="H161" s="254"/>
      <c r="I161" s="254"/>
      <c r="J161" s="254"/>
      <c r="K161" s="255"/>
      <c r="L161" s="254"/>
      <c r="M161" s="254"/>
      <c r="N161" s="254"/>
    </row>
    <row r="162" spans="1:14" x14ac:dyDescent="0.25">
      <c r="A162" s="254"/>
      <c r="B162" s="254"/>
      <c r="C162" s="254"/>
      <c r="D162" s="254"/>
      <c r="E162" s="254"/>
      <c r="F162" s="254"/>
      <c r="G162" s="254"/>
      <c r="H162" s="254"/>
      <c r="I162" s="254"/>
      <c r="J162" s="254"/>
      <c r="K162" s="255"/>
      <c r="L162" s="254"/>
      <c r="M162" s="254"/>
      <c r="N162" s="254"/>
    </row>
    <row r="163" spans="1:14" x14ac:dyDescent="0.25">
      <c r="A163" s="254"/>
      <c r="B163" s="254"/>
      <c r="C163" s="254"/>
      <c r="D163" s="254"/>
      <c r="E163" s="254"/>
      <c r="F163" s="254"/>
      <c r="G163" s="254"/>
      <c r="H163" s="254"/>
      <c r="I163" s="254"/>
      <c r="J163" s="254"/>
      <c r="K163" s="255"/>
      <c r="L163" s="254"/>
      <c r="M163" s="254"/>
      <c r="N163" s="254"/>
    </row>
    <row r="164" spans="1:14" x14ac:dyDescent="0.25">
      <c r="A164" s="254"/>
      <c r="B164" s="254"/>
      <c r="C164" s="254"/>
      <c r="D164" s="254"/>
      <c r="E164" s="254"/>
      <c r="F164" s="254"/>
      <c r="G164" s="254"/>
      <c r="H164" s="254"/>
      <c r="I164" s="254"/>
      <c r="J164" s="254"/>
      <c r="K164" s="255"/>
      <c r="L164" s="254"/>
      <c r="M164" s="254"/>
      <c r="N164" s="254"/>
    </row>
    <row r="165" spans="1:14" x14ac:dyDescent="0.25">
      <c r="A165" s="254"/>
      <c r="B165" s="254"/>
      <c r="C165" s="254"/>
      <c r="D165" s="254"/>
      <c r="E165" s="254"/>
      <c r="F165" s="254"/>
      <c r="G165" s="254"/>
      <c r="H165" s="254"/>
      <c r="I165" s="254"/>
      <c r="J165" s="254"/>
      <c r="K165" s="255"/>
      <c r="L165" s="254"/>
      <c r="M165" s="254"/>
      <c r="N165" s="254"/>
    </row>
    <row r="166" spans="1:14" x14ac:dyDescent="0.25">
      <c r="A166" s="254"/>
      <c r="B166" s="254"/>
      <c r="C166" s="254"/>
      <c r="D166" s="254"/>
      <c r="E166" s="254"/>
      <c r="F166" s="254"/>
      <c r="G166" s="254"/>
      <c r="H166" s="254"/>
      <c r="I166" s="254"/>
      <c r="J166" s="254"/>
      <c r="K166" s="255"/>
      <c r="L166" s="254"/>
      <c r="M166" s="254"/>
      <c r="N166" s="254"/>
    </row>
    <row r="167" spans="1:14" x14ac:dyDescent="0.25">
      <c r="A167" s="254"/>
      <c r="B167" s="254"/>
      <c r="C167" s="254"/>
      <c r="D167" s="254"/>
      <c r="E167" s="254"/>
      <c r="F167" s="254"/>
      <c r="G167" s="254"/>
      <c r="H167" s="254"/>
      <c r="I167" s="254"/>
      <c r="J167" s="254"/>
      <c r="K167" s="255"/>
      <c r="L167" s="254"/>
      <c r="M167" s="254"/>
      <c r="N167" s="254"/>
    </row>
    <row r="168" spans="1:14" x14ac:dyDescent="0.25">
      <c r="A168" s="254"/>
      <c r="B168" s="254"/>
      <c r="C168" s="254"/>
      <c r="D168" s="254"/>
      <c r="E168" s="254"/>
      <c r="F168" s="254"/>
      <c r="G168" s="254"/>
      <c r="H168" s="254"/>
      <c r="I168" s="254"/>
      <c r="J168" s="254"/>
      <c r="K168" s="255"/>
      <c r="L168" s="254"/>
      <c r="M168" s="254"/>
      <c r="N168" s="254"/>
    </row>
    <row r="169" spans="1:14" x14ac:dyDescent="0.25">
      <c r="A169" s="254"/>
      <c r="B169" s="254"/>
      <c r="C169" s="254"/>
      <c r="D169" s="254"/>
      <c r="E169" s="254"/>
      <c r="F169" s="254"/>
      <c r="G169" s="254"/>
      <c r="H169" s="254"/>
      <c r="I169" s="254"/>
      <c r="J169" s="254"/>
      <c r="K169" s="255"/>
      <c r="L169" s="254"/>
      <c r="M169" s="254"/>
      <c r="N169" s="254"/>
    </row>
    <row r="170" spans="1:14" x14ac:dyDescent="0.25">
      <c r="A170" s="254"/>
      <c r="B170" s="254"/>
      <c r="C170" s="254"/>
      <c r="D170" s="254"/>
      <c r="E170" s="254"/>
      <c r="F170" s="254"/>
      <c r="G170" s="254"/>
      <c r="H170" s="254"/>
      <c r="I170" s="254"/>
      <c r="J170" s="254"/>
      <c r="K170" s="255"/>
      <c r="L170" s="254"/>
      <c r="M170" s="254"/>
      <c r="N170" s="254"/>
    </row>
    <row r="171" spans="1:14" x14ac:dyDescent="0.25">
      <c r="A171" s="254"/>
      <c r="B171" s="254"/>
      <c r="C171" s="254"/>
      <c r="D171" s="254"/>
      <c r="E171" s="254"/>
      <c r="F171" s="254"/>
      <c r="G171" s="254"/>
      <c r="H171" s="254"/>
      <c r="I171" s="254"/>
      <c r="J171" s="254"/>
      <c r="K171" s="255"/>
      <c r="L171" s="254"/>
      <c r="M171" s="254"/>
      <c r="N171" s="254"/>
    </row>
    <row r="172" spans="1:14" x14ac:dyDescent="0.25">
      <c r="A172" s="254"/>
      <c r="B172" s="254"/>
      <c r="C172" s="254"/>
      <c r="D172" s="254"/>
      <c r="E172" s="254"/>
      <c r="F172" s="254"/>
      <c r="G172" s="254"/>
      <c r="H172" s="254"/>
      <c r="I172" s="254"/>
      <c r="J172" s="254"/>
      <c r="K172" s="255"/>
      <c r="L172" s="254"/>
      <c r="M172" s="254"/>
      <c r="N172" s="254"/>
    </row>
    <row r="173" spans="1:14" x14ac:dyDescent="0.25">
      <c r="A173" s="254"/>
      <c r="B173" s="254"/>
      <c r="C173" s="254"/>
      <c r="D173" s="254"/>
      <c r="E173" s="254"/>
      <c r="F173" s="254"/>
      <c r="G173" s="254"/>
      <c r="H173" s="254"/>
      <c r="I173" s="254"/>
      <c r="J173" s="254"/>
      <c r="K173" s="255"/>
      <c r="L173" s="254"/>
      <c r="M173" s="254"/>
      <c r="N173" s="254"/>
    </row>
    <row r="174" spans="1:14" x14ac:dyDescent="0.25">
      <c r="A174" s="254"/>
      <c r="B174" s="254"/>
      <c r="C174" s="254"/>
      <c r="D174" s="254"/>
      <c r="E174" s="254"/>
      <c r="F174" s="254"/>
      <c r="G174" s="254"/>
      <c r="H174" s="254"/>
      <c r="I174" s="254"/>
      <c r="J174" s="254"/>
      <c r="K174" s="255"/>
      <c r="L174" s="254"/>
      <c r="M174" s="254"/>
      <c r="N174" s="254"/>
    </row>
    <row r="175" spans="1:14" x14ac:dyDescent="0.25">
      <c r="A175" s="254"/>
      <c r="B175" s="254"/>
      <c r="C175" s="254"/>
      <c r="D175" s="254"/>
      <c r="E175" s="254"/>
      <c r="F175" s="254"/>
      <c r="G175" s="254"/>
      <c r="H175" s="254"/>
      <c r="I175" s="254"/>
      <c r="J175" s="254"/>
      <c r="K175" s="255"/>
      <c r="L175" s="254"/>
      <c r="M175" s="254"/>
      <c r="N175" s="254"/>
    </row>
    <row r="176" spans="1:14" x14ac:dyDescent="0.25">
      <c r="A176" s="254"/>
      <c r="B176" s="254"/>
      <c r="C176" s="254"/>
      <c r="D176" s="254"/>
      <c r="E176" s="254"/>
      <c r="F176" s="254"/>
      <c r="G176" s="254"/>
      <c r="H176" s="254"/>
      <c r="I176" s="254"/>
      <c r="J176" s="254"/>
      <c r="K176" s="255"/>
      <c r="L176" s="254"/>
      <c r="M176" s="254"/>
      <c r="N176" s="254"/>
    </row>
    <row r="177" spans="1:14" x14ac:dyDescent="0.25">
      <c r="A177" s="254"/>
      <c r="B177" s="254"/>
      <c r="C177" s="254"/>
      <c r="D177" s="254"/>
      <c r="E177" s="254"/>
      <c r="F177" s="254"/>
      <c r="G177" s="254"/>
      <c r="H177" s="254"/>
      <c r="I177" s="254"/>
      <c r="J177" s="254"/>
      <c r="K177" s="255"/>
      <c r="L177" s="254"/>
      <c r="M177" s="254"/>
      <c r="N177" s="254"/>
    </row>
    <row r="178" spans="1:14" x14ac:dyDescent="0.25">
      <c r="A178" s="254"/>
      <c r="B178" s="254"/>
      <c r="C178" s="254"/>
      <c r="D178" s="254"/>
      <c r="E178" s="254"/>
      <c r="F178" s="254"/>
      <c r="G178" s="254"/>
      <c r="H178" s="254"/>
      <c r="I178" s="254"/>
      <c r="J178" s="254"/>
      <c r="K178" s="255"/>
      <c r="L178" s="254"/>
      <c r="M178" s="254"/>
      <c r="N178" s="254"/>
    </row>
    <row r="179" spans="1:14" x14ac:dyDescent="0.25">
      <c r="A179" s="254"/>
      <c r="B179" s="254"/>
      <c r="C179" s="254"/>
      <c r="D179" s="254"/>
      <c r="E179" s="254"/>
      <c r="F179" s="254"/>
      <c r="G179" s="254"/>
      <c r="H179" s="254"/>
      <c r="I179" s="254"/>
      <c r="J179" s="254"/>
      <c r="K179" s="255"/>
      <c r="L179" s="254"/>
      <c r="M179" s="254"/>
      <c r="N179" s="254"/>
    </row>
    <row r="180" spans="1:14" x14ac:dyDescent="0.25">
      <c r="A180" s="254"/>
      <c r="B180" s="254"/>
      <c r="C180" s="254"/>
      <c r="D180" s="254"/>
      <c r="E180" s="254"/>
      <c r="F180" s="254"/>
      <c r="G180" s="254"/>
      <c r="H180" s="254"/>
      <c r="I180" s="254"/>
      <c r="J180" s="254"/>
      <c r="K180" s="255"/>
      <c r="L180" s="254"/>
      <c r="M180" s="254"/>
      <c r="N180" s="254"/>
    </row>
    <row r="181" spans="1:14" x14ac:dyDescent="0.25">
      <c r="A181" s="254"/>
      <c r="B181" s="254"/>
      <c r="C181" s="254"/>
      <c r="D181" s="254"/>
      <c r="E181" s="254"/>
      <c r="F181" s="254"/>
      <c r="G181" s="254"/>
      <c r="H181" s="254"/>
      <c r="I181" s="254"/>
      <c r="J181" s="254"/>
      <c r="K181" s="255"/>
      <c r="L181" s="254"/>
      <c r="M181" s="254"/>
      <c r="N181" s="254"/>
    </row>
    <row r="182" spans="1:14" x14ac:dyDescent="0.25">
      <c r="A182" s="254"/>
      <c r="B182" s="254"/>
      <c r="C182" s="254"/>
      <c r="D182" s="254"/>
      <c r="E182" s="254"/>
      <c r="F182" s="254"/>
      <c r="G182" s="254"/>
      <c r="H182" s="254"/>
      <c r="I182" s="254"/>
      <c r="J182" s="254"/>
      <c r="K182" s="255"/>
      <c r="L182" s="254"/>
      <c r="M182" s="254"/>
      <c r="N182" s="254"/>
    </row>
    <row r="183" spans="1:14" x14ac:dyDescent="0.25">
      <c r="A183" s="254"/>
      <c r="B183" s="254"/>
      <c r="C183" s="254"/>
      <c r="D183" s="254"/>
      <c r="E183" s="254"/>
      <c r="F183" s="254"/>
      <c r="G183" s="254"/>
      <c r="H183" s="254"/>
      <c r="I183" s="254"/>
      <c r="J183" s="254"/>
      <c r="K183" s="255"/>
      <c r="L183" s="254"/>
      <c r="M183" s="254"/>
      <c r="N183" s="254"/>
    </row>
    <row r="184" spans="1:14" x14ac:dyDescent="0.25">
      <c r="A184" s="254"/>
      <c r="B184" s="254"/>
      <c r="C184" s="254"/>
      <c r="D184" s="254"/>
      <c r="E184" s="254"/>
      <c r="F184" s="254"/>
      <c r="G184" s="254"/>
      <c r="H184" s="254"/>
      <c r="I184" s="254"/>
      <c r="J184" s="254"/>
      <c r="K184" s="255"/>
      <c r="L184" s="254"/>
      <c r="M184" s="254"/>
      <c r="N184" s="254"/>
    </row>
    <row r="185" spans="1:14" x14ac:dyDescent="0.25">
      <c r="A185" s="254"/>
      <c r="B185" s="254"/>
      <c r="C185" s="254"/>
      <c r="D185" s="254"/>
      <c r="E185" s="254"/>
      <c r="F185" s="254"/>
      <c r="G185" s="254"/>
      <c r="H185" s="254"/>
      <c r="I185" s="254"/>
      <c r="J185" s="254"/>
      <c r="K185" s="255"/>
      <c r="L185" s="254"/>
      <c r="M185" s="254"/>
      <c r="N185" s="254"/>
    </row>
    <row r="186" spans="1:14" x14ac:dyDescent="0.25">
      <c r="A186" s="254"/>
      <c r="B186" s="254"/>
      <c r="C186" s="254"/>
      <c r="D186" s="254"/>
      <c r="E186" s="254"/>
      <c r="F186" s="254"/>
      <c r="G186" s="254"/>
      <c r="H186" s="254"/>
      <c r="I186" s="254"/>
      <c r="J186" s="254"/>
      <c r="K186" s="255"/>
      <c r="L186" s="254"/>
      <c r="M186" s="254"/>
      <c r="N186" s="254"/>
    </row>
    <row r="187" spans="1:14" x14ac:dyDescent="0.25">
      <c r="A187" s="254"/>
      <c r="B187" s="254"/>
      <c r="C187" s="254"/>
      <c r="D187" s="254"/>
      <c r="E187" s="254"/>
      <c r="F187" s="254"/>
      <c r="G187" s="254"/>
      <c r="H187" s="254"/>
      <c r="I187" s="254"/>
      <c r="J187" s="254"/>
      <c r="K187" s="255"/>
      <c r="L187" s="254"/>
      <c r="M187" s="254"/>
      <c r="N187" s="254"/>
    </row>
    <row r="188" spans="1:14" x14ac:dyDescent="0.25">
      <c r="A188" s="254"/>
      <c r="B188" s="254"/>
      <c r="C188" s="254"/>
      <c r="D188" s="254"/>
      <c r="E188" s="254"/>
      <c r="F188" s="254"/>
      <c r="G188" s="254"/>
      <c r="H188" s="254"/>
      <c r="I188" s="254"/>
      <c r="J188" s="254"/>
      <c r="K188" s="255"/>
      <c r="L188" s="254"/>
      <c r="M188" s="254"/>
      <c r="N188" s="254"/>
    </row>
    <row r="189" spans="1:14" x14ac:dyDescent="0.25">
      <c r="A189" s="254"/>
      <c r="B189" s="254"/>
      <c r="C189" s="254"/>
      <c r="D189" s="254"/>
      <c r="E189" s="254"/>
      <c r="F189" s="254"/>
      <c r="G189" s="254"/>
      <c r="H189" s="254"/>
      <c r="I189" s="254"/>
      <c r="J189" s="254"/>
      <c r="K189" s="255"/>
      <c r="L189" s="254"/>
      <c r="M189" s="254"/>
      <c r="N189" s="254"/>
    </row>
    <row r="190" spans="1:14" x14ac:dyDescent="0.25">
      <c r="A190" s="254"/>
      <c r="B190" s="254"/>
      <c r="C190" s="254"/>
      <c r="D190" s="254"/>
      <c r="E190" s="254"/>
      <c r="F190" s="254"/>
      <c r="G190" s="254"/>
      <c r="H190" s="254"/>
      <c r="I190" s="254"/>
      <c r="J190" s="254"/>
      <c r="K190" s="255"/>
      <c r="L190" s="254"/>
      <c r="M190" s="254"/>
      <c r="N190" s="254"/>
    </row>
    <row r="191" spans="1:14" x14ac:dyDescent="0.25">
      <c r="A191" s="254"/>
      <c r="B191" s="254"/>
      <c r="C191" s="254"/>
      <c r="D191" s="254"/>
      <c r="E191" s="254"/>
      <c r="F191" s="254"/>
      <c r="G191" s="254"/>
      <c r="H191" s="254"/>
      <c r="I191" s="254"/>
      <c r="J191" s="254"/>
      <c r="K191" s="255"/>
      <c r="L191" s="254"/>
      <c r="M191" s="254"/>
      <c r="N191" s="254"/>
    </row>
    <row r="192" spans="1:14" x14ac:dyDescent="0.25">
      <c r="A192" s="254"/>
      <c r="B192" s="254"/>
      <c r="C192" s="254"/>
      <c r="D192" s="254"/>
      <c r="E192" s="254"/>
      <c r="F192" s="254"/>
      <c r="G192" s="254"/>
      <c r="H192" s="254"/>
      <c r="I192" s="254"/>
      <c r="J192" s="254"/>
      <c r="K192" s="255"/>
      <c r="L192" s="254"/>
      <c r="M192" s="254"/>
      <c r="N192" s="254"/>
    </row>
    <row r="193" spans="1:14" x14ac:dyDescent="0.25">
      <c r="A193" s="254"/>
      <c r="B193" s="254"/>
      <c r="C193" s="254"/>
      <c r="D193" s="254"/>
      <c r="E193" s="254"/>
      <c r="F193" s="254"/>
      <c r="G193" s="254"/>
      <c r="H193" s="254"/>
      <c r="I193" s="254"/>
      <c r="J193" s="254"/>
      <c r="K193" s="255"/>
      <c r="L193" s="254"/>
      <c r="M193" s="254"/>
      <c r="N193" s="254"/>
    </row>
    <row r="194" spans="1:14" x14ac:dyDescent="0.25">
      <c r="A194" s="254"/>
      <c r="B194" s="254"/>
      <c r="C194" s="254"/>
      <c r="D194" s="254"/>
      <c r="E194" s="254"/>
      <c r="F194" s="254"/>
      <c r="G194" s="254"/>
      <c r="H194" s="254"/>
      <c r="I194" s="254"/>
      <c r="J194" s="254"/>
      <c r="K194" s="255"/>
      <c r="L194" s="254"/>
      <c r="M194" s="254"/>
      <c r="N194" s="254"/>
    </row>
    <row r="195" spans="1:14" x14ac:dyDescent="0.25">
      <c r="A195" s="254"/>
      <c r="B195" s="254"/>
      <c r="C195" s="254"/>
      <c r="D195" s="254"/>
      <c r="E195" s="254"/>
      <c r="F195" s="254"/>
      <c r="G195" s="254"/>
      <c r="H195" s="254"/>
      <c r="I195" s="254"/>
      <c r="J195" s="254"/>
      <c r="K195" s="255"/>
      <c r="L195" s="254"/>
      <c r="M195" s="254"/>
      <c r="N195" s="254"/>
    </row>
    <row r="196" spans="1:14" x14ac:dyDescent="0.25">
      <c r="A196" s="254"/>
      <c r="B196" s="254"/>
      <c r="C196" s="254"/>
      <c r="D196" s="254"/>
      <c r="E196" s="254"/>
      <c r="F196" s="254"/>
      <c r="G196" s="254"/>
      <c r="H196" s="254"/>
      <c r="I196" s="254"/>
      <c r="J196" s="254"/>
      <c r="K196" s="255"/>
      <c r="L196" s="254"/>
      <c r="M196" s="254"/>
      <c r="N196" s="254"/>
    </row>
    <row r="197" spans="1:14" x14ac:dyDescent="0.25">
      <c r="A197" s="254"/>
      <c r="B197" s="254"/>
      <c r="C197" s="254"/>
      <c r="D197" s="254"/>
      <c r="E197" s="254"/>
      <c r="F197" s="254"/>
      <c r="G197" s="254"/>
      <c r="H197" s="254"/>
      <c r="I197" s="254"/>
      <c r="J197" s="254"/>
      <c r="K197" s="255"/>
      <c r="L197" s="254"/>
      <c r="M197" s="254"/>
      <c r="N197" s="254"/>
    </row>
    <row r="198" spans="1:14" x14ac:dyDescent="0.25">
      <c r="A198" s="254"/>
      <c r="B198" s="254"/>
      <c r="C198" s="254"/>
      <c r="D198" s="254"/>
      <c r="E198" s="254"/>
      <c r="F198" s="254"/>
      <c r="G198" s="254"/>
      <c r="H198" s="254"/>
      <c r="I198" s="254"/>
      <c r="J198" s="254"/>
      <c r="K198" s="255"/>
      <c r="L198" s="254"/>
      <c r="M198" s="254"/>
      <c r="N198" s="254"/>
    </row>
    <row r="199" spans="1:14" x14ac:dyDescent="0.25">
      <c r="A199" s="254"/>
      <c r="B199" s="254"/>
      <c r="C199" s="254"/>
      <c r="D199" s="254"/>
      <c r="E199" s="254"/>
      <c r="F199" s="254"/>
      <c r="G199" s="254"/>
      <c r="H199" s="254"/>
      <c r="I199" s="254"/>
      <c r="J199" s="254"/>
      <c r="K199" s="255"/>
      <c r="L199" s="254"/>
      <c r="M199" s="254"/>
      <c r="N199" s="254"/>
    </row>
    <row r="200" spans="1:14" x14ac:dyDescent="0.25">
      <c r="A200" s="254"/>
      <c r="B200" s="254"/>
      <c r="C200" s="254"/>
      <c r="D200" s="254"/>
      <c r="E200" s="254"/>
      <c r="F200" s="254"/>
      <c r="G200" s="254"/>
      <c r="H200" s="254"/>
      <c r="I200" s="254"/>
      <c r="J200" s="254"/>
      <c r="K200" s="255"/>
      <c r="L200" s="254"/>
      <c r="M200" s="254"/>
      <c r="N200" s="254"/>
    </row>
    <row r="201" spans="1:14" x14ac:dyDescent="0.25">
      <c r="A201" s="254"/>
      <c r="B201" s="254"/>
      <c r="C201" s="254"/>
      <c r="D201" s="254"/>
      <c r="E201" s="254"/>
      <c r="F201" s="254"/>
      <c r="G201" s="254"/>
      <c r="H201" s="254"/>
      <c r="I201" s="254"/>
      <c r="J201" s="254"/>
      <c r="K201" s="255"/>
      <c r="L201" s="254"/>
      <c r="M201" s="254"/>
      <c r="N201" s="254"/>
    </row>
    <row r="202" spans="1:14" x14ac:dyDescent="0.25">
      <c r="A202" s="254"/>
      <c r="B202" s="254"/>
      <c r="C202" s="254"/>
      <c r="D202" s="254"/>
      <c r="E202" s="254"/>
      <c r="F202" s="254"/>
      <c r="G202" s="254"/>
      <c r="H202" s="254"/>
      <c r="I202" s="254"/>
      <c r="J202" s="254"/>
      <c r="K202" s="255"/>
      <c r="L202" s="254"/>
      <c r="M202" s="254"/>
      <c r="N202" s="254"/>
    </row>
    <row r="203" spans="1:14" x14ac:dyDescent="0.25">
      <c r="A203" s="254"/>
      <c r="B203" s="254"/>
      <c r="C203" s="254"/>
      <c r="D203" s="254"/>
      <c r="E203" s="254"/>
      <c r="F203" s="254"/>
      <c r="G203" s="254"/>
      <c r="H203" s="254"/>
      <c r="I203" s="254"/>
      <c r="J203" s="254"/>
      <c r="K203" s="255"/>
      <c r="L203" s="254"/>
      <c r="M203" s="254"/>
      <c r="N203" s="254"/>
    </row>
    <row r="204" spans="1:14" x14ac:dyDescent="0.25">
      <c r="A204" s="254"/>
      <c r="B204" s="254"/>
      <c r="C204" s="254"/>
      <c r="D204" s="254"/>
      <c r="E204" s="254"/>
      <c r="F204" s="254"/>
      <c r="G204" s="254"/>
      <c r="H204" s="254"/>
      <c r="I204" s="254"/>
      <c r="J204" s="254"/>
      <c r="K204" s="255"/>
      <c r="L204" s="254"/>
      <c r="M204" s="254"/>
      <c r="N204" s="254"/>
    </row>
    <row r="205" spans="1:14" x14ac:dyDescent="0.25">
      <c r="A205" s="254"/>
      <c r="B205" s="254"/>
      <c r="C205" s="254"/>
      <c r="D205" s="254"/>
      <c r="E205" s="254"/>
      <c r="F205" s="254"/>
      <c r="G205" s="254"/>
      <c r="H205" s="254"/>
      <c r="I205" s="254"/>
      <c r="J205" s="254"/>
      <c r="K205" s="255"/>
      <c r="L205" s="254"/>
      <c r="M205" s="254"/>
      <c r="N205" s="254"/>
    </row>
    <row r="206" spans="1:14" x14ac:dyDescent="0.25">
      <c r="A206" s="254"/>
      <c r="B206" s="254"/>
      <c r="C206" s="254"/>
      <c r="D206" s="254"/>
      <c r="E206" s="254"/>
      <c r="F206" s="254"/>
      <c r="G206" s="254"/>
      <c r="H206" s="254"/>
      <c r="I206" s="254"/>
      <c r="J206" s="254"/>
      <c r="K206" s="255"/>
      <c r="L206" s="254"/>
      <c r="M206" s="254"/>
      <c r="N206" s="254"/>
    </row>
    <row r="207" spans="1:14" x14ac:dyDescent="0.25">
      <c r="A207" s="254"/>
      <c r="B207" s="254"/>
      <c r="C207" s="254"/>
      <c r="D207" s="254"/>
      <c r="E207" s="254"/>
      <c r="F207" s="254"/>
      <c r="G207" s="254"/>
      <c r="H207" s="254"/>
      <c r="I207" s="254"/>
      <c r="J207" s="254"/>
      <c r="K207" s="255"/>
      <c r="L207" s="254"/>
      <c r="M207" s="254"/>
      <c r="N207" s="254"/>
    </row>
    <row r="208" spans="1:14" x14ac:dyDescent="0.25">
      <c r="A208" s="254"/>
      <c r="B208" s="254"/>
      <c r="C208" s="254"/>
      <c r="D208" s="254"/>
      <c r="E208" s="254"/>
      <c r="F208" s="254"/>
      <c r="G208" s="254"/>
      <c r="H208" s="254"/>
      <c r="I208" s="254"/>
      <c r="J208" s="254"/>
      <c r="K208" s="255"/>
      <c r="L208" s="254"/>
      <c r="M208" s="254"/>
      <c r="N208" s="254"/>
    </row>
    <row r="209" spans="1:14" x14ac:dyDescent="0.25">
      <c r="A209" s="254"/>
      <c r="B209" s="254"/>
      <c r="C209" s="254"/>
      <c r="D209" s="254"/>
      <c r="E209" s="254"/>
      <c r="F209" s="254"/>
      <c r="G209" s="254"/>
      <c r="H209" s="254"/>
      <c r="I209" s="254"/>
      <c r="J209" s="254"/>
      <c r="K209" s="255"/>
      <c r="L209" s="254"/>
      <c r="M209" s="254"/>
      <c r="N209" s="254"/>
    </row>
    <row r="210" spans="1:14" x14ac:dyDescent="0.25">
      <c r="A210" s="254"/>
      <c r="B210" s="254"/>
      <c r="C210" s="254"/>
      <c r="D210" s="254"/>
      <c r="E210" s="254"/>
      <c r="F210" s="254"/>
      <c r="G210" s="254"/>
      <c r="H210" s="254"/>
      <c r="I210" s="254"/>
      <c r="J210" s="254"/>
      <c r="K210" s="255"/>
      <c r="L210" s="254"/>
      <c r="M210" s="254"/>
      <c r="N210" s="254"/>
    </row>
    <row r="211" spans="1:14" x14ac:dyDescent="0.25">
      <c r="A211" s="254"/>
      <c r="B211" s="254"/>
      <c r="C211" s="254"/>
      <c r="D211" s="254"/>
      <c r="E211" s="254"/>
      <c r="F211" s="254"/>
      <c r="G211" s="254"/>
      <c r="H211" s="254"/>
      <c r="I211" s="254"/>
      <c r="J211" s="254"/>
      <c r="K211" s="255"/>
      <c r="L211" s="254"/>
      <c r="M211" s="254"/>
      <c r="N211" s="254"/>
    </row>
    <row r="212" spans="1:14" x14ac:dyDescent="0.25">
      <c r="A212" s="254"/>
      <c r="B212" s="254"/>
      <c r="C212" s="254"/>
      <c r="D212" s="254"/>
      <c r="E212" s="254"/>
      <c r="F212" s="254"/>
      <c r="G212" s="254"/>
      <c r="H212" s="254"/>
      <c r="I212" s="254"/>
      <c r="J212" s="254"/>
      <c r="K212" s="255"/>
      <c r="L212" s="254"/>
      <c r="M212" s="254"/>
      <c r="N212" s="254"/>
    </row>
    <row r="213" spans="1:14" x14ac:dyDescent="0.25">
      <c r="A213" s="254"/>
      <c r="B213" s="254"/>
      <c r="C213" s="254"/>
      <c r="D213" s="254"/>
      <c r="E213" s="254"/>
      <c r="F213" s="254"/>
      <c r="G213" s="254"/>
      <c r="H213" s="254"/>
      <c r="I213" s="254"/>
      <c r="J213" s="254"/>
      <c r="K213" s="255"/>
      <c r="L213" s="254"/>
      <c r="M213" s="254"/>
      <c r="N213" s="254"/>
    </row>
    <row r="214" spans="1:14" x14ac:dyDescent="0.25">
      <c r="A214" s="254"/>
      <c r="B214" s="254"/>
      <c r="C214" s="254"/>
      <c r="D214" s="254"/>
      <c r="E214" s="254"/>
      <c r="F214" s="254"/>
      <c r="G214" s="254"/>
      <c r="H214" s="254"/>
      <c r="I214" s="254"/>
      <c r="J214" s="254"/>
      <c r="K214" s="255"/>
      <c r="L214" s="254"/>
      <c r="M214" s="254"/>
      <c r="N214" s="254"/>
    </row>
    <row r="215" spans="1:14" x14ac:dyDescent="0.25">
      <c r="A215" s="254"/>
      <c r="B215" s="254"/>
      <c r="C215" s="254"/>
      <c r="D215" s="254"/>
      <c r="E215" s="254"/>
      <c r="F215" s="254"/>
      <c r="G215" s="254"/>
      <c r="H215" s="254"/>
      <c r="I215" s="254"/>
      <c r="J215" s="254"/>
      <c r="K215" s="255"/>
      <c r="L215" s="254"/>
      <c r="M215" s="254"/>
      <c r="N215" s="254"/>
    </row>
    <row r="216" spans="1:14" x14ac:dyDescent="0.25">
      <c r="A216" s="254"/>
      <c r="B216" s="254"/>
      <c r="C216" s="254"/>
      <c r="D216" s="254"/>
      <c r="E216" s="254"/>
      <c r="F216" s="254"/>
      <c r="G216" s="254"/>
      <c r="H216" s="254"/>
      <c r="I216" s="254"/>
      <c r="J216" s="254"/>
      <c r="K216" s="255"/>
      <c r="L216" s="254"/>
      <c r="M216" s="254"/>
      <c r="N216" s="254"/>
    </row>
    <row r="217" spans="1:14" x14ac:dyDescent="0.25">
      <c r="A217" s="254"/>
      <c r="B217" s="254"/>
      <c r="C217" s="254"/>
      <c r="D217" s="254"/>
      <c r="E217" s="254"/>
      <c r="F217" s="254"/>
      <c r="G217" s="254"/>
      <c r="H217" s="254"/>
      <c r="I217" s="254"/>
      <c r="J217" s="254"/>
      <c r="K217" s="255"/>
      <c r="L217" s="254"/>
      <c r="M217" s="254"/>
      <c r="N217" s="254"/>
    </row>
    <row r="218" spans="1:14" x14ac:dyDescent="0.25">
      <c r="A218" s="254"/>
      <c r="B218" s="254"/>
      <c r="C218" s="254"/>
      <c r="D218" s="254"/>
      <c r="E218" s="254"/>
      <c r="F218" s="254"/>
      <c r="G218" s="254"/>
      <c r="H218" s="254"/>
      <c r="I218" s="254"/>
      <c r="J218" s="254"/>
      <c r="K218" s="255"/>
      <c r="L218" s="254"/>
      <c r="M218" s="254"/>
      <c r="N218" s="254"/>
    </row>
    <row r="219" spans="1:14" x14ac:dyDescent="0.25">
      <c r="A219" s="254"/>
      <c r="B219" s="254"/>
      <c r="C219" s="254"/>
      <c r="D219" s="254"/>
      <c r="E219" s="254"/>
      <c r="F219" s="254"/>
      <c r="G219" s="254"/>
      <c r="H219" s="254"/>
      <c r="I219" s="254"/>
      <c r="J219" s="254"/>
      <c r="K219" s="255"/>
      <c r="L219" s="254"/>
      <c r="M219" s="254"/>
      <c r="N219" s="254"/>
    </row>
    <row r="220" spans="1:14" x14ac:dyDescent="0.25">
      <c r="A220" s="254"/>
      <c r="B220" s="254"/>
      <c r="C220" s="254"/>
      <c r="D220" s="254"/>
      <c r="E220" s="254"/>
      <c r="F220" s="254"/>
      <c r="G220" s="254"/>
      <c r="H220" s="254"/>
      <c r="I220" s="254"/>
      <c r="J220" s="254"/>
      <c r="K220" s="255"/>
      <c r="L220" s="254"/>
      <c r="M220" s="254"/>
      <c r="N220" s="254"/>
    </row>
    <row r="221" spans="1:14" x14ac:dyDescent="0.25">
      <c r="A221" s="254"/>
      <c r="B221" s="254"/>
      <c r="C221" s="254"/>
      <c r="D221" s="254"/>
      <c r="E221" s="254"/>
      <c r="F221" s="254"/>
      <c r="G221" s="254"/>
      <c r="H221" s="254"/>
      <c r="I221" s="254"/>
      <c r="J221" s="254"/>
      <c r="K221" s="255"/>
      <c r="L221" s="254"/>
      <c r="M221" s="254"/>
      <c r="N221" s="254"/>
    </row>
    <row r="222" spans="1:14" x14ac:dyDescent="0.25">
      <c r="A222" s="254"/>
      <c r="B222" s="254"/>
      <c r="C222" s="254"/>
      <c r="D222" s="254"/>
      <c r="E222" s="254"/>
      <c r="F222" s="254"/>
      <c r="G222" s="254"/>
      <c r="H222" s="254"/>
      <c r="I222" s="254"/>
      <c r="J222" s="254"/>
      <c r="K222" s="255"/>
      <c r="L222" s="254"/>
      <c r="M222" s="254"/>
      <c r="N222" s="254"/>
    </row>
    <row r="223" spans="1:14" x14ac:dyDescent="0.25">
      <c r="A223" s="254"/>
      <c r="B223" s="254"/>
      <c r="C223" s="254"/>
      <c r="D223" s="254"/>
      <c r="E223" s="254"/>
      <c r="F223" s="254"/>
      <c r="G223" s="254"/>
      <c r="H223" s="254"/>
      <c r="I223" s="254"/>
      <c r="J223" s="254"/>
      <c r="K223" s="255"/>
      <c r="L223" s="254"/>
      <c r="M223" s="254"/>
      <c r="N223" s="254"/>
    </row>
    <row r="224" spans="1:14" x14ac:dyDescent="0.25">
      <c r="A224" s="254"/>
      <c r="B224" s="254"/>
      <c r="C224" s="254"/>
      <c r="D224" s="254"/>
      <c r="E224" s="254"/>
      <c r="F224" s="254"/>
      <c r="G224" s="254"/>
      <c r="H224" s="254"/>
      <c r="I224" s="254"/>
      <c r="J224" s="254"/>
      <c r="K224" s="255"/>
      <c r="L224" s="254"/>
      <c r="M224" s="254"/>
      <c r="N224" s="254"/>
    </row>
    <row r="225" spans="1:14" x14ac:dyDescent="0.25">
      <c r="A225" s="254"/>
      <c r="B225" s="254"/>
      <c r="C225" s="254"/>
      <c r="D225" s="254"/>
      <c r="E225" s="254"/>
      <c r="F225" s="254"/>
      <c r="G225" s="254"/>
      <c r="H225" s="254"/>
      <c r="I225" s="254"/>
      <c r="J225" s="254"/>
      <c r="K225" s="255"/>
      <c r="L225" s="254"/>
      <c r="M225" s="254"/>
      <c r="N225" s="254"/>
    </row>
    <row r="226" spans="1:14" x14ac:dyDescent="0.25">
      <c r="A226" s="254"/>
      <c r="B226" s="254"/>
      <c r="C226" s="254"/>
      <c r="D226" s="254"/>
      <c r="E226" s="254"/>
      <c r="F226" s="254"/>
      <c r="G226" s="254"/>
      <c r="H226" s="254"/>
      <c r="I226" s="254"/>
      <c r="J226" s="254"/>
      <c r="K226" s="255"/>
      <c r="L226" s="254"/>
      <c r="M226" s="254"/>
      <c r="N226" s="254"/>
    </row>
    <row r="227" spans="1:14" x14ac:dyDescent="0.25">
      <c r="A227" s="254"/>
      <c r="B227" s="254"/>
      <c r="C227" s="254"/>
      <c r="D227" s="254"/>
      <c r="E227" s="254"/>
      <c r="F227" s="254"/>
      <c r="G227" s="254"/>
      <c r="H227" s="254"/>
      <c r="I227" s="254"/>
      <c r="J227" s="254"/>
      <c r="K227" s="255"/>
      <c r="L227" s="254"/>
      <c r="M227" s="254"/>
      <c r="N227" s="254"/>
    </row>
    <row r="228" spans="1:14" x14ac:dyDescent="0.25">
      <c r="A228" s="254"/>
      <c r="B228" s="254"/>
      <c r="C228" s="254"/>
      <c r="D228" s="254"/>
      <c r="E228" s="254"/>
      <c r="F228" s="254"/>
      <c r="G228" s="254"/>
      <c r="H228" s="254"/>
      <c r="I228" s="254"/>
      <c r="J228" s="254"/>
      <c r="K228" s="255"/>
      <c r="L228" s="254"/>
      <c r="M228" s="254"/>
      <c r="N228" s="254"/>
    </row>
    <row r="229" spans="1:14" x14ac:dyDescent="0.25">
      <c r="A229" s="254"/>
      <c r="B229" s="254"/>
      <c r="C229" s="254"/>
      <c r="D229" s="254"/>
      <c r="E229" s="254"/>
      <c r="F229" s="254"/>
      <c r="G229" s="254"/>
      <c r="H229" s="254"/>
      <c r="I229" s="254"/>
      <c r="J229" s="254"/>
      <c r="K229" s="255"/>
      <c r="L229" s="254"/>
      <c r="M229" s="254"/>
      <c r="N229" s="254"/>
    </row>
    <row r="230" spans="1:14" x14ac:dyDescent="0.25">
      <c r="A230" s="254"/>
      <c r="B230" s="254"/>
      <c r="C230" s="254"/>
      <c r="D230" s="254"/>
      <c r="E230" s="254"/>
      <c r="F230" s="254"/>
      <c r="G230" s="254"/>
      <c r="H230" s="254"/>
      <c r="I230" s="254"/>
      <c r="J230" s="254"/>
      <c r="K230" s="255"/>
      <c r="L230" s="254"/>
      <c r="M230" s="254"/>
      <c r="N230" s="254"/>
    </row>
    <row r="231" spans="1:14" x14ac:dyDescent="0.25">
      <c r="A231" s="254"/>
      <c r="B231" s="254"/>
      <c r="C231" s="254"/>
      <c r="D231" s="254"/>
      <c r="E231" s="254"/>
      <c r="F231" s="254"/>
      <c r="G231" s="254"/>
      <c r="H231" s="254"/>
      <c r="I231" s="254"/>
      <c r="J231" s="254"/>
      <c r="K231" s="255"/>
      <c r="L231" s="254"/>
      <c r="M231" s="254"/>
      <c r="N231" s="254"/>
    </row>
    <row r="232" spans="1:14" x14ac:dyDescent="0.25">
      <c r="A232" s="254"/>
      <c r="B232" s="254"/>
      <c r="C232" s="254"/>
      <c r="D232" s="254"/>
      <c r="E232" s="254"/>
      <c r="F232" s="254"/>
      <c r="G232" s="254"/>
      <c r="H232" s="254"/>
      <c r="I232" s="254"/>
      <c r="J232" s="254"/>
      <c r="K232" s="255"/>
      <c r="L232" s="254"/>
      <c r="M232" s="254"/>
      <c r="N232" s="254"/>
    </row>
    <row r="233" spans="1:14" x14ac:dyDescent="0.25">
      <c r="A233" s="254"/>
      <c r="B233" s="254"/>
      <c r="C233" s="254"/>
      <c r="D233" s="254"/>
      <c r="E233" s="254"/>
      <c r="F233" s="254"/>
      <c r="G233" s="254"/>
      <c r="H233" s="254"/>
      <c r="I233" s="254"/>
      <c r="J233" s="254"/>
      <c r="K233" s="255"/>
      <c r="L233" s="254"/>
      <c r="M233" s="254"/>
      <c r="N233" s="254"/>
    </row>
    <row r="234" spans="1:14" x14ac:dyDescent="0.25">
      <c r="A234" s="254"/>
      <c r="B234" s="254"/>
      <c r="C234" s="254"/>
      <c r="D234" s="254"/>
      <c r="E234" s="254"/>
      <c r="F234" s="254"/>
      <c r="G234" s="254"/>
      <c r="H234" s="254"/>
      <c r="I234" s="254"/>
      <c r="J234" s="254"/>
      <c r="K234" s="255"/>
      <c r="L234" s="254"/>
      <c r="M234" s="254"/>
      <c r="N234" s="254"/>
    </row>
    <row r="235" spans="1:14" ht="30" customHeight="1" x14ac:dyDescent="0.25">
      <c r="A235" s="254"/>
      <c r="B235" s="254"/>
      <c r="C235" s="254"/>
      <c r="D235" s="254"/>
      <c r="E235" s="254"/>
      <c r="F235" s="254"/>
      <c r="G235" s="254"/>
      <c r="H235" s="254"/>
      <c r="I235" s="254"/>
      <c r="J235" s="254"/>
      <c r="K235" s="255"/>
      <c r="L235" s="254"/>
      <c r="M235" s="254"/>
      <c r="N235" s="254"/>
    </row>
    <row r="236" spans="1:14" x14ac:dyDescent="0.25">
      <c r="A236" s="254"/>
      <c r="B236" s="254"/>
      <c r="C236" s="254"/>
      <c r="D236" s="254"/>
      <c r="E236" s="254"/>
      <c r="F236" s="254"/>
      <c r="G236" s="254"/>
      <c r="H236" s="254"/>
      <c r="I236" s="254"/>
      <c r="J236" s="254"/>
      <c r="K236" s="255"/>
      <c r="L236" s="254"/>
      <c r="M236" s="254"/>
      <c r="N236" s="254"/>
    </row>
    <row r="237" spans="1:14" x14ac:dyDescent="0.25">
      <c r="A237" s="254"/>
      <c r="B237" s="254"/>
      <c r="C237" s="254"/>
      <c r="D237" s="254"/>
      <c r="E237" s="254"/>
      <c r="F237" s="254"/>
      <c r="G237" s="254"/>
      <c r="H237" s="254"/>
      <c r="I237" s="254"/>
      <c r="J237" s="254"/>
      <c r="K237" s="255"/>
      <c r="L237" s="254"/>
      <c r="M237" s="254"/>
      <c r="N237" s="254"/>
    </row>
    <row r="238" spans="1:14" x14ac:dyDescent="0.25">
      <c r="A238" s="254"/>
      <c r="B238" s="254"/>
      <c r="C238" s="254"/>
      <c r="D238" s="254"/>
      <c r="E238" s="254"/>
      <c r="F238" s="254"/>
      <c r="G238" s="254"/>
      <c r="H238" s="254"/>
      <c r="I238" s="254"/>
      <c r="J238" s="254"/>
      <c r="K238" s="255"/>
      <c r="L238" s="254"/>
      <c r="M238" s="254"/>
      <c r="N238" s="254"/>
    </row>
    <row r="239" spans="1:14" x14ac:dyDescent="0.25">
      <c r="A239" s="254"/>
      <c r="B239" s="254"/>
      <c r="C239" s="254"/>
      <c r="D239" s="254"/>
      <c r="E239" s="254"/>
      <c r="F239" s="254"/>
      <c r="G239" s="254"/>
      <c r="H239" s="254"/>
      <c r="I239" s="254"/>
      <c r="J239" s="254"/>
      <c r="K239" s="255"/>
      <c r="L239" s="254"/>
      <c r="M239" s="254"/>
      <c r="N239" s="254"/>
    </row>
    <row r="240" spans="1:14" x14ac:dyDescent="0.25">
      <c r="A240" s="254"/>
      <c r="B240" s="254"/>
      <c r="C240" s="254"/>
      <c r="D240" s="254"/>
      <c r="E240" s="254"/>
      <c r="F240" s="254"/>
      <c r="G240" s="254"/>
      <c r="H240" s="254"/>
      <c r="I240" s="254"/>
      <c r="J240" s="254"/>
      <c r="K240" s="255"/>
      <c r="L240" s="254"/>
      <c r="M240" s="254"/>
      <c r="N240" s="254"/>
    </row>
    <row r="241" spans="1:14" x14ac:dyDescent="0.25">
      <c r="A241" s="254"/>
      <c r="B241" s="254"/>
      <c r="C241" s="254"/>
      <c r="D241" s="254"/>
      <c r="E241" s="254"/>
      <c r="F241" s="254"/>
      <c r="G241" s="254"/>
      <c r="H241" s="254"/>
      <c r="I241" s="254"/>
      <c r="J241" s="254"/>
      <c r="K241" s="255"/>
      <c r="L241" s="254"/>
      <c r="M241" s="254"/>
      <c r="N241" s="254"/>
    </row>
    <row r="242" spans="1:14" x14ac:dyDescent="0.25">
      <c r="A242" s="254"/>
      <c r="B242" s="254"/>
      <c r="C242" s="254"/>
      <c r="D242" s="254"/>
      <c r="E242" s="254"/>
      <c r="F242" s="254"/>
      <c r="G242" s="254"/>
      <c r="H242" s="254"/>
      <c r="I242" s="254"/>
      <c r="J242" s="254"/>
      <c r="K242" s="255"/>
      <c r="L242" s="254"/>
      <c r="M242" s="254"/>
      <c r="N242" s="254"/>
    </row>
    <row r="243" spans="1:14" x14ac:dyDescent="0.25">
      <c r="A243" s="254"/>
      <c r="B243" s="254"/>
      <c r="C243" s="254"/>
      <c r="D243" s="254"/>
      <c r="E243" s="254"/>
      <c r="F243" s="254"/>
      <c r="G243" s="254"/>
      <c r="H243" s="254"/>
      <c r="I243" s="254"/>
      <c r="J243" s="254"/>
      <c r="K243" s="255"/>
      <c r="L243" s="254"/>
      <c r="M243" s="254"/>
      <c r="N243" s="254"/>
    </row>
    <row r="244" spans="1:14" x14ac:dyDescent="0.25">
      <c r="A244" s="254"/>
      <c r="B244" s="254"/>
      <c r="C244" s="254"/>
      <c r="D244" s="254"/>
      <c r="E244" s="254"/>
      <c r="F244" s="254"/>
      <c r="G244" s="254"/>
      <c r="H244" s="254"/>
      <c r="I244" s="254"/>
      <c r="J244" s="254"/>
      <c r="K244" s="255"/>
      <c r="L244" s="254"/>
      <c r="M244" s="254"/>
      <c r="N244" s="254"/>
    </row>
    <row r="245" spans="1:14" x14ac:dyDescent="0.25">
      <c r="A245" s="254"/>
      <c r="B245" s="254"/>
      <c r="C245" s="254"/>
      <c r="D245" s="254"/>
      <c r="E245" s="254"/>
      <c r="F245" s="254"/>
      <c r="G245" s="254"/>
      <c r="H245" s="254"/>
      <c r="I245" s="254"/>
      <c r="J245" s="254"/>
      <c r="K245" s="255"/>
      <c r="L245" s="254"/>
      <c r="M245" s="254"/>
      <c r="N245" s="254"/>
    </row>
    <row r="246" spans="1:14" x14ac:dyDescent="0.25">
      <c r="A246" s="254"/>
      <c r="B246" s="254"/>
      <c r="C246" s="254"/>
      <c r="D246" s="254"/>
      <c r="E246" s="254"/>
      <c r="F246" s="254"/>
      <c r="G246" s="254"/>
      <c r="H246" s="254"/>
      <c r="I246" s="254"/>
      <c r="J246" s="254"/>
      <c r="K246" s="255"/>
      <c r="L246" s="254"/>
      <c r="M246" s="254"/>
      <c r="N246" s="254"/>
    </row>
    <row r="247" spans="1:14" x14ac:dyDescent="0.25">
      <c r="A247" s="254"/>
      <c r="B247" s="254"/>
      <c r="C247" s="254"/>
      <c r="D247" s="254"/>
      <c r="E247" s="254"/>
      <c r="F247" s="254"/>
      <c r="G247" s="254"/>
      <c r="H247" s="254"/>
      <c r="I247" s="254"/>
      <c r="J247" s="254"/>
      <c r="K247" s="255"/>
      <c r="L247" s="254"/>
      <c r="M247" s="254"/>
      <c r="N247" s="254"/>
    </row>
    <row r="248" spans="1:14" x14ac:dyDescent="0.25">
      <c r="A248" s="254"/>
      <c r="B248" s="254"/>
      <c r="C248" s="254"/>
      <c r="D248" s="254"/>
      <c r="E248" s="254"/>
      <c r="F248" s="254"/>
      <c r="G248" s="254"/>
      <c r="H248" s="254"/>
      <c r="I248" s="254"/>
      <c r="J248" s="254"/>
      <c r="K248" s="255"/>
      <c r="L248" s="254"/>
      <c r="M248" s="254"/>
      <c r="N248" s="254"/>
    </row>
    <row r="249" spans="1:14" x14ac:dyDescent="0.25">
      <c r="A249" s="254"/>
      <c r="B249" s="254"/>
      <c r="C249" s="254"/>
      <c r="D249" s="254"/>
      <c r="E249" s="254"/>
      <c r="F249" s="254"/>
      <c r="G249" s="254"/>
      <c r="H249" s="254"/>
      <c r="I249" s="254"/>
      <c r="J249" s="254"/>
      <c r="K249" s="255"/>
      <c r="L249" s="254"/>
      <c r="M249" s="254"/>
      <c r="N249" s="254"/>
    </row>
    <row r="250" spans="1:14" x14ac:dyDescent="0.25">
      <c r="A250" s="254"/>
      <c r="B250" s="254"/>
      <c r="C250" s="254"/>
      <c r="D250" s="254"/>
      <c r="E250" s="254"/>
      <c r="F250" s="254"/>
      <c r="G250" s="254"/>
      <c r="H250" s="254"/>
      <c r="I250" s="254"/>
      <c r="J250" s="254"/>
      <c r="K250" s="255"/>
      <c r="L250" s="254"/>
      <c r="M250" s="254"/>
      <c r="N250" s="254"/>
    </row>
    <row r="251" spans="1:14" x14ac:dyDescent="0.25">
      <c r="A251" s="254"/>
      <c r="B251" s="254"/>
      <c r="C251" s="254"/>
      <c r="D251" s="254"/>
      <c r="E251" s="254"/>
      <c r="F251" s="254"/>
      <c r="G251" s="254"/>
      <c r="H251" s="254"/>
      <c r="I251" s="254"/>
      <c r="J251" s="254"/>
      <c r="K251" s="255"/>
      <c r="L251" s="254"/>
      <c r="M251" s="254"/>
      <c r="N251" s="254"/>
    </row>
    <row r="252" spans="1:14" x14ac:dyDescent="0.25">
      <c r="A252" s="254"/>
      <c r="B252" s="254"/>
      <c r="C252" s="254"/>
      <c r="D252" s="254"/>
      <c r="E252" s="254"/>
      <c r="F252" s="254"/>
      <c r="G252" s="254"/>
      <c r="H252" s="254"/>
      <c r="I252" s="254"/>
      <c r="J252" s="254"/>
      <c r="K252" s="255"/>
      <c r="L252" s="254"/>
      <c r="M252" s="254"/>
      <c r="N252" s="254"/>
    </row>
    <row r="253" spans="1:14" x14ac:dyDescent="0.25">
      <c r="A253" s="254"/>
      <c r="B253" s="254"/>
      <c r="C253" s="254"/>
      <c r="D253" s="254"/>
      <c r="E253" s="254"/>
      <c r="F253" s="254"/>
      <c r="G253" s="254"/>
      <c r="H253" s="254"/>
      <c r="I253" s="254"/>
      <c r="J253" s="254"/>
      <c r="K253" s="255"/>
      <c r="L253" s="254"/>
      <c r="M253" s="254"/>
      <c r="N253" s="254"/>
    </row>
    <row r="254" spans="1:14" ht="29.25" customHeight="1" x14ac:dyDescent="0.25">
      <c r="A254" s="254"/>
      <c r="B254" s="254"/>
      <c r="C254" s="254"/>
      <c r="D254" s="254"/>
      <c r="E254" s="254"/>
      <c r="F254" s="254"/>
      <c r="G254" s="254"/>
      <c r="H254" s="254"/>
      <c r="I254" s="254"/>
      <c r="J254" s="254"/>
      <c r="K254" s="255"/>
      <c r="L254" s="254"/>
      <c r="M254" s="254"/>
      <c r="N254" s="254"/>
    </row>
    <row r="255" spans="1:14" x14ac:dyDescent="0.25">
      <c r="A255" s="254"/>
      <c r="B255" s="254"/>
      <c r="C255" s="254"/>
      <c r="D255" s="254"/>
      <c r="E255" s="254"/>
      <c r="F255" s="254"/>
      <c r="G255" s="254"/>
      <c r="H255" s="254"/>
      <c r="I255" s="254"/>
      <c r="J255" s="254"/>
      <c r="K255" s="255"/>
      <c r="L255" s="254"/>
      <c r="M255" s="254"/>
      <c r="N255" s="254"/>
    </row>
    <row r="256" spans="1:14" x14ac:dyDescent="0.25">
      <c r="A256" s="254"/>
      <c r="B256" s="254"/>
      <c r="C256" s="254"/>
      <c r="D256" s="254"/>
      <c r="E256" s="254"/>
      <c r="F256" s="254"/>
      <c r="G256" s="254"/>
      <c r="H256" s="254"/>
      <c r="I256" s="254"/>
      <c r="J256" s="254"/>
      <c r="K256" s="255"/>
      <c r="L256" s="254"/>
      <c r="M256" s="254"/>
      <c r="N256" s="254"/>
    </row>
    <row r="257" spans="1:14" x14ac:dyDescent="0.25">
      <c r="A257" s="254"/>
      <c r="B257" s="254"/>
      <c r="C257" s="254"/>
      <c r="D257" s="254"/>
      <c r="E257" s="254"/>
      <c r="F257" s="254"/>
      <c r="G257" s="254"/>
      <c r="H257" s="254"/>
      <c r="I257" s="254"/>
      <c r="J257" s="254"/>
      <c r="K257" s="255"/>
      <c r="L257" s="254"/>
      <c r="M257" s="254"/>
      <c r="N257" s="254"/>
    </row>
    <row r="258" spans="1:14" x14ac:dyDescent="0.25">
      <c r="A258" s="254"/>
      <c r="B258" s="254"/>
      <c r="C258" s="254"/>
      <c r="D258" s="254"/>
      <c r="E258" s="254"/>
      <c r="F258" s="254"/>
      <c r="G258" s="254"/>
      <c r="H258" s="254"/>
      <c r="I258" s="254"/>
      <c r="J258" s="254"/>
      <c r="K258" s="255"/>
      <c r="L258" s="254"/>
      <c r="M258" s="254"/>
      <c r="N258" s="254"/>
    </row>
    <row r="313" collapsed="1" x14ac:dyDescent="0.25"/>
    <row r="314" collapsed="1" x14ac:dyDescent="0.25"/>
    <row r="315" collapsed="1" x14ac:dyDescent="0.25"/>
    <row r="316" collapsed="1" x14ac:dyDescent="0.25"/>
    <row r="317" collapsed="1" x14ac:dyDescent="0.25"/>
    <row r="318" collapsed="1" x14ac:dyDescent="0.25"/>
    <row r="320" ht="39.75" customHeight="1" x14ac:dyDescent="0.25"/>
    <row r="321" ht="44.25" customHeight="1" x14ac:dyDescent="0.25"/>
  </sheetData>
  <mergeCells count="14"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5:J45"/>
    <mergeCell ref="B46:N46"/>
    <mergeCell ref="B47:N47"/>
    <mergeCell ref="B48:N48"/>
    <mergeCell ref="A8:N8"/>
  </mergeCells>
  <pageMargins left="0.51181102362204722" right="0.51181102362204722" top="0.78740157480314965" bottom="0.78740157480314965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K23"/>
  <sheetViews>
    <sheetView view="pageBreakPreview" topLeftCell="A4" zoomScale="90" zoomScaleNormal="100" zoomScaleSheetLayoutView="90" workbookViewId="0">
      <selection activeCell="I15" sqref="I15"/>
    </sheetView>
  </sheetViews>
  <sheetFormatPr defaultRowHeight="15" x14ac:dyDescent="0.25"/>
  <cols>
    <col min="1" max="1" width="9.140625" style="213"/>
    <col min="2" max="2" width="11" style="213" customWidth="1"/>
    <col min="3" max="3" width="48.7109375" style="213" customWidth="1"/>
    <col min="4" max="4" width="11.85546875" style="213" customWidth="1"/>
    <col min="5" max="5" width="13.140625" style="193" bestFit="1" customWidth="1"/>
    <col min="6" max="6" width="16.7109375" style="213" customWidth="1"/>
    <col min="7" max="7" width="15.85546875" style="213" customWidth="1"/>
    <col min="8" max="9" width="12.85546875" style="213" customWidth="1"/>
    <col min="10" max="10" width="14.7109375" style="213" customWidth="1"/>
    <col min="11" max="11" width="19.7109375" style="213" customWidth="1"/>
    <col min="12" max="16384" width="9.140625" style="213"/>
  </cols>
  <sheetData>
    <row r="1" spans="1:11" ht="72" customHeight="1" x14ac:dyDescent="0.25">
      <c r="A1" s="297"/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ht="18.75" x14ac:dyDescent="0.25">
      <c r="A2" s="283" t="s">
        <v>570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1" x14ac:dyDescent="0.25">
      <c r="A3" s="2" t="s">
        <v>13</v>
      </c>
      <c r="B3" s="270"/>
      <c r="C3" s="270"/>
      <c r="D3" s="270"/>
      <c r="E3" s="270"/>
      <c r="F3" s="270"/>
      <c r="G3" s="270"/>
      <c r="H3" s="270"/>
      <c r="I3" s="206"/>
      <c r="J3" s="286" t="s">
        <v>17</v>
      </c>
      <c r="K3" s="205" t="s">
        <v>18</v>
      </c>
    </row>
    <row r="4" spans="1:11" x14ac:dyDescent="0.25">
      <c r="A4" s="2" t="s">
        <v>14</v>
      </c>
      <c r="B4" s="270"/>
      <c r="C4" s="270"/>
      <c r="D4" s="270"/>
      <c r="E4" s="270"/>
      <c r="F4" s="270"/>
      <c r="G4" s="270"/>
      <c r="H4" s="270"/>
      <c r="I4" s="206"/>
      <c r="J4" s="286"/>
      <c r="K4" s="32">
        <v>43113</v>
      </c>
    </row>
    <row r="5" spans="1:11" x14ac:dyDescent="0.25">
      <c r="A5" s="2" t="s">
        <v>15</v>
      </c>
      <c r="B5" s="270"/>
      <c r="C5" s="270"/>
      <c r="D5" s="270"/>
      <c r="E5" s="270"/>
      <c r="F5" s="270"/>
      <c r="G5" s="270"/>
      <c r="H5" s="270"/>
      <c r="I5" s="206"/>
      <c r="J5" s="296">
        <f>BDI!I22</f>
        <v>0.31126118815198645</v>
      </c>
      <c r="K5" s="205" t="s">
        <v>19</v>
      </c>
    </row>
    <row r="6" spans="1:11" x14ac:dyDescent="0.25">
      <c r="A6" s="2" t="s">
        <v>16</v>
      </c>
      <c r="B6" s="270"/>
      <c r="C6" s="270"/>
      <c r="D6" s="270"/>
      <c r="E6" s="270"/>
      <c r="F6" s="270"/>
      <c r="G6" s="270"/>
      <c r="H6" s="270"/>
      <c r="I6" s="206"/>
      <c r="J6" s="296"/>
      <c r="K6" s="33">
        <v>42917</v>
      </c>
    </row>
    <row r="7" spans="1:11" ht="30" x14ac:dyDescent="0.25">
      <c r="A7" s="63" t="s">
        <v>455</v>
      </c>
      <c r="B7" s="63" t="s">
        <v>1</v>
      </c>
      <c r="C7" s="63" t="s">
        <v>571</v>
      </c>
      <c r="D7" s="63" t="s">
        <v>298</v>
      </c>
      <c r="E7" s="63" t="s">
        <v>3</v>
      </c>
      <c r="F7" s="63" t="s">
        <v>572</v>
      </c>
      <c r="G7" s="63" t="s">
        <v>573</v>
      </c>
      <c r="H7" s="63" t="s">
        <v>574</v>
      </c>
      <c r="I7" s="63" t="s">
        <v>472</v>
      </c>
      <c r="J7" s="63" t="s">
        <v>679</v>
      </c>
      <c r="K7" s="63" t="s">
        <v>575</v>
      </c>
    </row>
    <row r="8" spans="1:11" ht="45" x14ac:dyDescent="0.25">
      <c r="A8" s="34" t="s">
        <v>10</v>
      </c>
      <c r="B8" s="414" t="s">
        <v>58</v>
      </c>
      <c r="C8" s="415" t="s">
        <v>576</v>
      </c>
      <c r="D8" s="416" t="s">
        <v>23</v>
      </c>
      <c r="E8" s="417"/>
      <c r="F8" s="34">
        <v>2.52</v>
      </c>
      <c r="G8" s="34">
        <v>1.68</v>
      </c>
      <c r="H8" s="418" t="s">
        <v>707</v>
      </c>
      <c r="I8" s="418" t="s">
        <v>707</v>
      </c>
      <c r="J8" s="418" t="s">
        <v>707</v>
      </c>
      <c r="K8" s="419">
        <f>F8*G8*E8</f>
        <v>0</v>
      </c>
    </row>
    <row r="9" spans="1:11" ht="30" x14ac:dyDescent="0.25">
      <c r="A9" s="34" t="s">
        <v>11</v>
      </c>
      <c r="B9" s="414" t="s">
        <v>58</v>
      </c>
      <c r="C9" s="420" t="s">
        <v>7</v>
      </c>
      <c r="D9" s="416" t="s">
        <v>23</v>
      </c>
      <c r="E9" s="421"/>
      <c r="F9" s="34"/>
      <c r="G9" s="34"/>
      <c r="H9" s="418" t="s">
        <v>707</v>
      </c>
      <c r="I9" s="418" t="s">
        <v>707</v>
      </c>
      <c r="J9" s="418" t="s">
        <v>707</v>
      </c>
      <c r="K9" s="419">
        <f>F9*G9*E9</f>
        <v>0</v>
      </c>
    </row>
    <row r="10" spans="1:11" ht="15.75" x14ac:dyDescent="0.25">
      <c r="A10" s="34" t="s">
        <v>577</v>
      </c>
      <c r="B10" s="422" t="s">
        <v>79</v>
      </c>
      <c r="C10" s="423" t="s">
        <v>80</v>
      </c>
      <c r="D10" s="424" t="s">
        <v>23</v>
      </c>
      <c r="E10" s="421"/>
      <c r="F10" s="34"/>
      <c r="G10" s="34"/>
      <c r="H10" s="418" t="s">
        <v>707</v>
      </c>
      <c r="I10" s="418" t="s">
        <v>707</v>
      </c>
      <c r="J10" s="418" t="s">
        <v>707</v>
      </c>
      <c r="K10" s="419">
        <f>G10*F10</f>
        <v>0</v>
      </c>
    </row>
    <row r="11" spans="1:11" ht="45" x14ac:dyDescent="0.25">
      <c r="A11" s="34" t="s">
        <v>12</v>
      </c>
      <c r="B11" s="221">
        <v>73672</v>
      </c>
      <c r="C11" s="222" t="s">
        <v>706</v>
      </c>
      <c r="D11" s="223" t="s">
        <v>23</v>
      </c>
      <c r="E11" s="421"/>
      <c r="F11" s="34"/>
      <c r="G11" s="34"/>
      <c r="H11" s="418" t="s">
        <v>707</v>
      </c>
      <c r="I11" s="418" t="s">
        <v>707</v>
      </c>
      <c r="J11" s="418" t="s">
        <v>707</v>
      </c>
      <c r="K11" s="419">
        <f>G11*F11</f>
        <v>0</v>
      </c>
    </row>
    <row r="12" spans="1:11" ht="45" x14ac:dyDescent="0.25">
      <c r="A12" s="34" t="s">
        <v>12</v>
      </c>
      <c r="B12" s="221">
        <v>93207</v>
      </c>
      <c r="C12" s="222" t="s">
        <v>578</v>
      </c>
      <c r="D12" s="223" t="s">
        <v>23</v>
      </c>
      <c r="E12" s="421"/>
      <c r="F12" s="34"/>
      <c r="G12" s="34"/>
      <c r="H12" s="418" t="s">
        <v>707</v>
      </c>
      <c r="I12" s="418" t="s">
        <v>707</v>
      </c>
      <c r="J12" s="418" t="s">
        <v>707</v>
      </c>
      <c r="K12" s="419">
        <f>F12*G12*E14</f>
        <v>0</v>
      </c>
    </row>
    <row r="13" spans="1:11" ht="45" x14ac:dyDescent="0.25">
      <c r="A13" s="34" t="s">
        <v>9</v>
      </c>
      <c r="B13" s="414">
        <v>93208</v>
      </c>
      <c r="C13" s="400" t="s">
        <v>81</v>
      </c>
      <c r="D13" s="416" t="s">
        <v>23</v>
      </c>
      <c r="E13" s="421"/>
      <c r="F13" s="34"/>
      <c r="G13" s="34"/>
      <c r="H13" s="418" t="s">
        <v>707</v>
      </c>
      <c r="I13" s="418" t="s">
        <v>707</v>
      </c>
      <c r="J13" s="418" t="s">
        <v>707</v>
      </c>
      <c r="K13" s="419">
        <f>F13*G13*E15</f>
        <v>0</v>
      </c>
    </row>
    <row r="14" spans="1:11" ht="45" x14ac:dyDescent="0.25">
      <c r="A14" s="34" t="s">
        <v>90</v>
      </c>
      <c r="B14" s="414">
        <v>93210</v>
      </c>
      <c r="C14" s="400" t="s">
        <v>82</v>
      </c>
      <c r="D14" s="416" t="s">
        <v>23</v>
      </c>
      <c r="E14" s="421"/>
      <c r="F14" s="418"/>
      <c r="G14" s="418"/>
      <c r="H14" s="418" t="s">
        <v>707</v>
      </c>
      <c r="I14" s="418" t="s">
        <v>707</v>
      </c>
      <c r="J14" s="418" t="s">
        <v>707</v>
      </c>
      <c r="K14" s="419">
        <f>E16</f>
        <v>0</v>
      </c>
    </row>
    <row r="15" spans="1:11" ht="45" x14ac:dyDescent="0.25">
      <c r="A15" s="34" t="s">
        <v>91</v>
      </c>
      <c r="B15" s="414">
        <v>93212</v>
      </c>
      <c r="C15" s="400" t="s">
        <v>83</v>
      </c>
      <c r="D15" s="416" t="s">
        <v>23</v>
      </c>
      <c r="E15" s="421"/>
      <c r="F15" s="34"/>
      <c r="G15" s="34"/>
      <c r="H15" s="418" t="s">
        <v>707</v>
      </c>
      <c r="I15" s="418" t="s">
        <v>707</v>
      </c>
      <c r="J15" s="418" t="s">
        <v>707</v>
      </c>
      <c r="K15" s="419">
        <f>F15*G15*E15*E17</f>
        <v>0</v>
      </c>
    </row>
    <row r="16" spans="1:11" ht="30" x14ac:dyDescent="0.25">
      <c r="A16" s="34" t="s">
        <v>95</v>
      </c>
      <c r="B16" s="414">
        <v>41598</v>
      </c>
      <c r="C16" s="420" t="s">
        <v>579</v>
      </c>
      <c r="D16" s="416" t="s">
        <v>26</v>
      </c>
      <c r="E16" s="417"/>
      <c r="F16" s="34" t="s">
        <v>707</v>
      </c>
      <c r="G16" s="418" t="s">
        <v>707</v>
      </c>
      <c r="H16" s="418" t="s">
        <v>707</v>
      </c>
      <c r="I16" s="418" t="s">
        <v>707</v>
      </c>
      <c r="J16" s="418" t="s">
        <v>707</v>
      </c>
      <c r="K16" s="419">
        <f>E16</f>
        <v>0</v>
      </c>
    </row>
    <row r="17" spans="1:11" ht="30" x14ac:dyDescent="0.25">
      <c r="A17" s="34" t="s">
        <v>96</v>
      </c>
      <c r="B17" s="414">
        <v>72897</v>
      </c>
      <c r="C17" s="420" t="s">
        <v>61</v>
      </c>
      <c r="D17" s="416" t="s">
        <v>33</v>
      </c>
      <c r="E17" s="421"/>
      <c r="F17" s="34"/>
      <c r="G17" s="34"/>
      <c r="H17" s="34"/>
      <c r="I17" s="34"/>
      <c r="J17" s="34"/>
      <c r="K17" s="419">
        <f>F17*G17*H17</f>
        <v>0</v>
      </c>
    </row>
    <row r="18" spans="1:11" ht="30" x14ac:dyDescent="0.25">
      <c r="A18" s="34" t="s">
        <v>103</v>
      </c>
      <c r="B18" s="425">
        <v>95290</v>
      </c>
      <c r="C18" s="426" t="s">
        <v>84</v>
      </c>
      <c r="D18" s="22" t="s">
        <v>62</v>
      </c>
      <c r="E18" s="421"/>
      <c r="F18" s="34"/>
      <c r="G18" s="34"/>
      <c r="H18" s="418"/>
      <c r="I18" s="418"/>
      <c r="J18" s="418"/>
      <c r="K18" s="419">
        <f>F18*G18*H18*I18*(1+J18)</f>
        <v>0</v>
      </c>
    </row>
    <row r="19" spans="1:11" ht="30" x14ac:dyDescent="0.25">
      <c r="A19" s="34" t="s">
        <v>315</v>
      </c>
      <c r="B19" s="425">
        <v>95296</v>
      </c>
      <c r="C19" s="426" t="s">
        <v>85</v>
      </c>
      <c r="D19" s="22" t="s">
        <v>62</v>
      </c>
      <c r="E19" s="421"/>
      <c r="F19" s="418"/>
      <c r="G19" s="418"/>
      <c r="H19" s="418"/>
      <c r="I19" s="418"/>
      <c r="J19" s="418"/>
      <c r="K19" s="419">
        <f>F19*G19*H19*I19*(1+J19)</f>
        <v>0</v>
      </c>
    </row>
    <row r="20" spans="1:11" ht="45" x14ac:dyDescent="0.25">
      <c r="A20" s="34" t="s">
        <v>316</v>
      </c>
      <c r="B20" s="414">
        <v>78472</v>
      </c>
      <c r="C20" s="420" t="s">
        <v>46</v>
      </c>
      <c r="D20" s="416" t="s">
        <v>23</v>
      </c>
      <c r="E20" s="421"/>
      <c r="F20" s="34"/>
      <c r="G20" s="34"/>
      <c r="H20" s="34"/>
      <c r="I20" s="34"/>
      <c r="J20" s="34"/>
      <c r="K20" s="419">
        <f>F20*G20*E20*E22</f>
        <v>0</v>
      </c>
    </row>
    <row r="21" spans="1:11" ht="75" x14ac:dyDescent="0.25">
      <c r="A21" s="34" t="s">
        <v>317</v>
      </c>
      <c r="B21" s="414" t="s">
        <v>453</v>
      </c>
      <c r="C21" s="420" t="s">
        <v>580</v>
      </c>
      <c r="D21" s="416" t="s">
        <v>454</v>
      </c>
      <c r="E21" s="417"/>
      <c r="F21" s="34"/>
      <c r="G21" s="34"/>
      <c r="H21" s="34"/>
      <c r="I21" s="34"/>
      <c r="J21" s="34"/>
      <c r="K21" s="419">
        <f>E21</f>
        <v>0</v>
      </c>
    </row>
    <row r="22" spans="1:11" x14ac:dyDescent="0.25">
      <c r="A22" s="220"/>
      <c r="B22" s="220"/>
      <c r="C22" s="220"/>
      <c r="D22" s="220"/>
      <c r="E22" s="220"/>
    </row>
    <row r="23" spans="1:11" ht="17.25" customHeight="1" x14ac:dyDescent="0.25"/>
  </sheetData>
  <mergeCells count="8">
    <mergeCell ref="B5:H5"/>
    <mergeCell ref="J5:J6"/>
    <mergeCell ref="B6:H6"/>
    <mergeCell ref="A1:K1"/>
    <mergeCell ref="A2:K2"/>
    <mergeCell ref="B3:H3"/>
    <mergeCell ref="J3:J4"/>
    <mergeCell ref="B4:H4"/>
  </mergeCells>
  <pageMargins left="0.511811024" right="0.511811024" top="0.78740157499999996" bottom="0.78740157499999996" header="0.31496062000000002" footer="0.31496062000000002"/>
  <pageSetup paperSize="9" scale="4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7"/>
  <sheetViews>
    <sheetView topLeftCell="A7" zoomScale="70" zoomScaleNormal="70" workbookViewId="0">
      <selection activeCell="C24" sqref="C24"/>
    </sheetView>
  </sheetViews>
  <sheetFormatPr defaultRowHeight="15" x14ac:dyDescent="0.25"/>
  <cols>
    <col min="2" max="2" width="14.5703125" customWidth="1"/>
    <col min="3" max="3" width="44.85546875" customWidth="1"/>
    <col min="4" max="4" width="11.7109375" customWidth="1"/>
    <col min="5" max="5" width="13.7109375" customWidth="1"/>
    <col min="6" max="6" width="16.85546875" customWidth="1"/>
    <col min="7" max="7" width="15.85546875" customWidth="1"/>
    <col min="8" max="8" width="14.7109375" customWidth="1"/>
    <col min="9" max="9" width="14" customWidth="1"/>
    <col min="10" max="10" width="15" customWidth="1"/>
    <col min="11" max="11" width="17.7109375" customWidth="1"/>
    <col min="12" max="13" width="17.7109375" style="50" customWidth="1"/>
    <col min="14" max="14" width="15.5703125" customWidth="1"/>
    <col min="15" max="15" width="16.7109375" customWidth="1"/>
  </cols>
  <sheetData>
    <row r="1" spans="1:15" ht="26.25" x14ac:dyDescent="0.25">
      <c r="A1" s="304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15" ht="18.75" x14ac:dyDescent="0.25">
      <c r="A2" s="306" t="s">
        <v>582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1:15" x14ac:dyDescent="0.25">
      <c r="A3" s="2" t="s">
        <v>13</v>
      </c>
      <c r="B3" s="299"/>
      <c r="C3" s="300"/>
      <c r="D3" s="300"/>
      <c r="E3" s="300"/>
      <c r="F3" s="300"/>
      <c r="G3" s="300"/>
      <c r="H3" s="300"/>
      <c r="I3" s="108"/>
      <c r="J3" s="108"/>
      <c r="K3" s="108"/>
      <c r="L3" s="207"/>
      <c r="M3" s="207"/>
      <c r="N3" s="308" t="s">
        <v>17</v>
      </c>
      <c r="O3" s="84" t="s">
        <v>18</v>
      </c>
    </row>
    <row r="4" spans="1:15" x14ac:dyDescent="0.25">
      <c r="A4" s="2" t="s">
        <v>14</v>
      </c>
      <c r="B4" s="310"/>
      <c r="C4" s="311"/>
      <c r="D4" s="311"/>
      <c r="E4" s="311"/>
      <c r="F4" s="311"/>
      <c r="G4" s="311"/>
      <c r="H4" s="311"/>
      <c r="I4" s="109"/>
      <c r="J4" s="109"/>
      <c r="K4" s="109"/>
      <c r="L4" s="208"/>
      <c r="M4" s="208"/>
      <c r="N4" s="309"/>
      <c r="O4" s="85">
        <v>43113</v>
      </c>
    </row>
    <row r="5" spans="1:15" x14ac:dyDescent="0.25">
      <c r="A5" s="2" t="s">
        <v>15</v>
      </c>
      <c r="B5" s="299"/>
      <c r="C5" s="300"/>
      <c r="D5" s="300"/>
      <c r="E5" s="300"/>
      <c r="F5" s="300"/>
      <c r="G5" s="300"/>
      <c r="H5" s="300"/>
      <c r="I5" s="108"/>
      <c r="J5" s="108"/>
      <c r="K5" s="108"/>
      <c r="L5" s="207"/>
      <c r="M5" s="207"/>
      <c r="N5" s="276">
        <f>BDI!I22</f>
        <v>0.31126118815198645</v>
      </c>
      <c r="O5" s="84" t="s">
        <v>19</v>
      </c>
    </row>
    <row r="6" spans="1:15" x14ac:dyDescent="0.25">
      <c r="A6" s="2" t="s">
        <v>16</v>
      </c>
      <c r="B6" s="302"/>
      <c r="C6" s="303"/>
      <c r="D6" s="303"/>
      <c r="E6" s="303"/>
      <c r="F6" s="303"/>
      <c r="G6" s="303"/>
      <c r="H6" s="303"/>
      <c r="I6" s="110"/>
      <c r="J6" s="110"/>
      <c r="K6" s="110"/>
      <c r="L6" s="209"/>
      <c r="M6" s="209"/>
      <c r="N6" s="301"/>
      <c r="O6" s="86">
        <v>42917</v>
      </c>
    </row>
    <row r="7" spans="1:15" ht="45" x14ac:dyDescent="0.25">
      <c r="A7" s="79" t="s">
        <v>455</v>
      </c>
      <c r="B7" s="79" t="s">
        <v>1</v>
      </c>
      <c r="C7" s="79" t="s">
        <v>571</v>
      </c>
      <c r="D7" s="79" t="s">
        <v>298</v>
      </c>
      <c r="E7" s="79" t="s">
        <v>3</v>
      </c>
      <c r="F7" s="79" t="s">
        <v>572</v>
      </c>
      <c r="G7" s="79" t="s">
        <v>573</v>
      </c>
      <c r="H7" s="79" t="s">
        <v>574</v>
      </c>
      <c r="I7" s="79" t="s">
        <v>583</v>
      </c>
      <c r="J7" s="79" t="s">
        <v>584</v>
      </c>
      <c r="K7" s="79" t="s">
        <v>585</v>
      </c>
      <c r="L7" s="211" t="s">
        <v>472</v>
      </c>
      <c r="M7" s="211" t="s">
        <v>680</v>
      </c>
      <c r="N7" s="79" t="s">
        <v>681</v>
      </c>
      <c r="O7" s="79" t="s">
        <v>575</v>
      </c>
    </row>
    <row r="8" spans="1:15" ht="45" x14ac:dyDescent="0.25">
      <c r="A8" s="61" t="s">
        <v>27</v>
      </c>
      <c r="B8" s="111" t="s">
        <v>93</v>
      </c>
      <c r="C8" s="92" t="s">
        <v>92</v>
      </c>
      <c r="D8" s="89" t="s">
        <v>23</v>
      </c>
      <c r="E8" s="93"/>
      <c r="F8" s="112"/>
      <c r="G8" s="112"/>
      <c r="H8" s="93"/>
      <c r="I8" s="93"/>
      <c r="J8" s="93"/>
      <c r="K8" s="93"/>
      <c r="L8" s="93"/>
      <c r="M8" s="93"/>
      <c r="N8" s="93"/>
      <c r="O8" s="91">
        <f>F8*G8</f>
        <v>0</v>
      </c>
    </row>
    <row r="9" spans="1:15" ht="30" x14ac:dyDescent="0.25">
      <c r="A9" s="150" t="s">
        <v>28</v>
      </c>
      <c r="B9" s="228" t="s">
        <v>221</v>
      </c>
      <c r="C9" s="229" t="s">
        <v>220</v>
      </c>
      <c r="D9" s="230" t="s">
        <v>23</v>
      </c>
      <c r="E9" s="94"/>
      <c r="F9" s="113"/>
      <c r="G9" s="113"/>
      <c r="H9" s="94"/>
      <c r="I9" s="94"/>
      <c r="J9" s="94"/>
      <c r="K9" s="94"/>
      <c r="L9" s="94"/>
      <c r="M9" s="94"/>
      <c r="N9" s="94"/>
      <c r="O9" s="95" t="e">
        <f>J9/K9</f>
        <v>#DIV/0!</v>
      </c>
    </row>
    <row r="10" spans="1:15" ht="30" x14ac:dyDescent="0.25">
      <c r="A10" s="150" t="s">
        <v>29</v>
      </c>
      <c r="B10" s="228" t="s">
        <v>223</v>
      </c>
      <c r="C10" s="229" t="s">
        <v>222</v>
      </c>
      <c r="D10" s="230" t="s">
        <v>33</v>
      </c>
      <c r="E10" s="94"/>
      <c r="F10" s="113"/>
      <c r="G10" s="113"/>
      <c r="H10" s="113"/>
      <c r="I10" s="113"/>
      <c r="J10" s="113"/>
      <c r="K10" s="113"/>
      <c r="L10" s="113"/>
      <c r="M10" s="113"/>
      <c r="N10" s="94"/>
      <c r="O10" s="114" t="e">
        <f>(J9/K9)*K10</f>
        <v>#DIV/0!</v>
      </c>
    </row>
    <row r="11" spans="1:15" ht="30" x14ac:dyDescent="0.25">
      <c r="A11" s="61" t="s">
        <v>30</v>
      </c>
      <c r="B11" s="115">
        <v>95290</v>
      </c>
      <c r="C11" s="92" t="s">
        <v>84</v>
      </c>
      <c r="D11" s="89" t="s">
        <v>62</v>
      </c>
      <c r="E11" s="93"/>
      <c r="F11" s="62"/>
      <c r="G11" s="62"/>
      <c r="H11" s="62"/>
      <c r="I11" s="62"/>
      <c r="J11" s="62"/>
      <c r="K11" s="62"/>
      <c r="L11" s="62"/>
      <c r="M11" s="62"/>
      <c r="N11" s="62"/>
      <c r="O11" s="116">
        <f>F11*G11*H11*L11</f>
        <v>0</v>
      </c>
    </row>
    <row r="12" spans="1:15" ht="60" x14ac:dyDescent="0.25">
      <c r="A12" s="61" t="s">
        <v>31</v>
      </c>
      <c r="B12" s="111" t="s">
        <v>94</v>
      </c>
      <c r="C12" s="92" t="s">
        <v>20</v>
      </c>
      <c r="D12" s="89" t="s">
        <v>33</v>
      </c>
      <c r="E12" s="93"/>
      <c r="F12" s="62"/>
      <c r="G12" s="62"/>
      <c r="H12" s="62"/>
      <c r="I12" s="62"/>
      <c r="J12" s="62"/>
      <c r="K12" s="62"/>
      <c r="L12" s="62"/>
      <c r="M12" s="62"/>
      <c r="N12" s="93"/>
      <c r="O12" s="116">
        <f>F12*G12*H12</f>
        <v>0</v>
      </c>
    </row>
    <row r="13" spans="1:15" ht="60" x14ac:dyDescent="0.25">
      <c r="A13" s="61" t="s">
        <v>32</v>
      </c>
      <c r="B13" s="115" t="s">
        <v>59</v>
      </c>
      <c r="C13" s="117" t="s">
        <v>21</v>
      </c>
      <c r="D13" s="89" t="s">
        <v>33</v>
      </c>
      <c r="E13" s="93"/>
      <c r="F13" s="62"/>
      <c r="G13" s="62"/>
      <c r="H13" s="62"/>
      <c r="I13" s="62"/>
      <c r="J13" s="62"/>
      <c r="K13" s="62"/>
      <c r="L13" s="62"/>
      <c r="M13" s="62"/>
      <c r="N13" s="93"/>
      <c r="O13" s="116">
        <f t="shared" ref="O13:O14" si="0">F13*G13*H13</f>
        <v>0</v>
      </c>
    </row>
    <row r="14" spans="1:15" ht="45" x14ac:dyDescent="0.25">
      <c r="A14" s="61" t="s">
        <v>57</v>
      </c>
      <c r="B14" s="115" t="s">
        <v>88</v>
      </c>
      <c r="C14" s="117" t="s">
        <v>87</v>
      </c>
      <c r="D14" s="89" t="s">
        <v>33</v>
      </c>
      <c r="E14" s="93"/>
      <c r="F14" s="62"/>
      <c r="G14" s="62"/>
      <c r="H14" s="62"/>
      <c r="I14" s="62"/>
      <c r="J14" s="62"/>
      <c r="K14" s="62"/>
      <c r="L14" s="62"/>
      <c r="M14" s="62"/>
      <c r="N14" s="93"/>
      <c r="O14" s="116">
        <f t="shared" si="0"/>
        <v>0</v>
      </c>
    </row>
    <row r="15" spans="1:15" ht="45" x14ac:dyDescent="0.25">
      <c r="A15" s="61" t="s">
        <v>97</v>
      </c>
      <c r="B15" s="115" t="s">
        <v>60</v>
      </c>
      <c r="C15" s="117" t="s">
        <v>22</v>
      </c>
      <c r="D15" s="89" t="s">
        <v>23</v>
      </c>
      <c r="E15" s="93"/>
      <c r="F15" s="62"/>
      <c r="G15" s="62"/>
      <c r="H15" s="93"/>
      <c r="I15" s="93"/>
      <c r="J15" s="93"/>
      <c r="K15" s="93"/>
      <c r="L15" s="93"/>
      <c r="M15" s="93"/>
      <c r="N15" s="93"/>
      <c r="O15" s="91">
        <f>F15*G15</f>
        <v>0</v>
      </c>
    </row>
    <row r="16" spans="1:15" ht="30" x14ac:dyDescent="0.25">
      <c r="A16" s="61" t="s">
        <v>303</v>
      </c>
      <c r="B16" s="115">
        <v>79472</v>
      </c>
      <c r="C16" s="88" t="s">
        <v>89</v>
      </c>
      <c r="D16" s="89" t="s">
        <v>23</v>
      </c>
      <c r="E16" s="93"/>
      <c r="F16" s="62"/>
      <c r="G16" s="62"/>
      <c r="H16" s="93"/>
      <c r="I16" s="93"/>
      <c r="J16" s="93"/>
      <c r="K16" s="93"/>
      <c r="L16" s="93"/>
      <c r="M16" s="93"/>
      <c r="N16" s="93"/>
      <c r="O16" s="91">
        <f>F16*G16</f>
        <v>0</v>
      </c>
    </row>
    <row r="17" spans="1:15" x14ac:dyDescent="0.25">
      <c r="A17" s="298" t="s">
        <v>709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</row>
  </sheetData>
  <mergeCells count="9">
    <mergeCell ref="A17:O17"/>
    <mergeCell ref="B5:H5"/>
    <mergeCell ref="N5:N6"/>
    <mergeCell ref="B6:H6"/>
    <mergeCell ref="A1:O1"/>
    <mergeCell ref="A2:O2"/>
    <mergeCell ref="B3:H3"/>
    <mergeCell ref="N3:N4"/>
    <mergeCell ref="B4:H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7"/>
  <sheetViews>
    <sheetView zoomScale="90" zoomScaleNormal="90" workbookViewId="0">
      <selection activeCell="I17" sqref="I17"/>
    </sheetView>
  </sheetViews>
  <sheetFormatPr defaultRowHeight="15" x14ac:dyDescent="0.25"/>
  <cols>
    <col min="2" max="2" width="12.42578125" customWidth="1"/>
    <col min="3" max="3" width="67.42578125" bestFit="1" customWidth="1"/>
    <col min="5" max="5" width="14.42578125" customWidth="1"/>
    <col min="6" max="6" width="15" customWidth="1"/>
    <col min="7" max="7" width="14.28515625" customWidth="1"/>
    <col min="8" max="8" width="18.140625" customWidth="1"/>
    <col min="9" max="9" width="17.5703125" customWidth="1"/>
  </cols>
  <sheetData>
    <row r="1" spans="1:9" ht="26.25" x14ac:dyDescent="0.25">
      <c r="A1" s="304"/>
      <c r="B1" s="305"/>
      <c r="C1" s="305"/>
      <c r="D1" s="305"/>
      <c r="E1" s="305"/>
      <c r="F1" s="305"/>
      <c r="G1" s="305"/>
      <c r="H1" s="305"/>
      <c r="I1" s="305"/>
    </row>
    <row r="2" spans="1:9" ht="18.75" x14ac:dyDescent="0.25">
      <c r="A2" s="306" t="s">
        <v>586</v>
      </c>
      <c r="B2" s="307"/>
      <c r="C2" s="307"/>
      <c r="D2" s="307"/>
      <c r="E2" s="307"/>
      <c r="F2" s="307"/>
      <c r="G2" s="307"/>
      <c r="H2" s="307"/>
      <c r="I2" s="307"/>
    </row>
    <row r="3" spans="1:9" x14ac:dyDescent="0.25">
      <c r="A3" s="2" t="s">
        <v>13</v>
      </c>
      <c r="B3" s="299"/>
      <c r="C3" s="300"/>
      <c r="D3" s="300"/>
      <c r="E3" s="300"/>
      <c r="F3" s="300"/>
      <c r="G3" s="312"/>
      <c r="H3" s="308" t="s">
        <v>17</v>
      </c>
      <c r="I3" s="84" t="s">
        <v>18</v>
      </c>
    </row>
    <row r="4" spans="1:9" x14ac:dyDescent="0.25">
      <c r="A4" s="2" t="s">
        <v>14</v>
      </c>
      <c r="B4" s="310"/>
      <c r="C4" s="311"/>
      <c r="D4" s="311"/>
      <c r="E4" s="311"/>
      <c r="F4" s="311"/>
      <c r="G4" s="314"/>
      <c r="H4" s="309"/>
      <c r="I4" s="85">
        <v>43113</v>
      </c>
    </row>
    <row r="5" spans="1:9" x14ac:dyDescent="0.25">
      <c r="A5" s="2" t="s">
        <v>15</v>
      </c>
      <c r="B5" s="299"/>
      <c r="C5" s="300"/>
      <c r="D5" s="300"/>
      <c r="E5" s="300"/>
      <c r="F5" s="300"/>
      <c r="G5" s="312"/>
      <c r="H5" s="276">
        <f>BDI!I22</f>
        <v>0.31126118815198645</v>
      </c>
      <c r="I5" s="84" t="s">
        <v>19</v>
      </c>
    </row>
    <row r="6" spans="1:9" x14ac:dyDescent="0.25">
      <c r="A6" s="2" t="s">
        <v>16</v>
      </c>
      <c r="B6" s="302"/>
      <c r="C6" s="303"/>
      <c r="D6" s="303"/>
      <c r="E6" s="303"/>
      <c r="F6" s="303"/>
      <c r="G6" s="313"/>
      <c r="H6" s="301"/>
      <c r="I6" s="86">
        <v>42917</v>
      </c>
    </row>
    <row r="7" spans="1:9" ht="30" x14ac:dyDescent="0.25">
      <c r="A7" s="211" t="s">
        <v>455</v>
      </c>
      <c r="B7" s="211" t="s">
        <v>1</v>
      </c>
      <c r="C7" s="211" t="s">
        <v>571</v>
      </c>
      <c r="D7" s="211" t="s">
        <v>298</v>
      </c>
      <c r="E7" s="211" t="s">
        <v>3</v>
      </c>
      <c r="F7" s="211" t="s">
        <v>572</v>
      </c>
      <c r="G7" s="211" t="s">
        <v>573</v>
      </c>
      <c r="H7" s="211" t="s">
        <v>574</v>
      </c>
      <c r="I7" s="211" t="s">
        <v>575</v>
      </c>
    </row>
    <row r="8" spans="1:9" ht="15.75" x14ac:dyDescent="0.25">
      <c r="A8" s="118" t="s">
        <v>35</v>
      </c>
      <c r="B8" s="118">
        <v>72961</v>
      </c>
      <c r="C8" s="121" t="s">
        <v>99</v>
      </c>
      <c r="D8" s="120" t="s">
        <v>23</v>
      </c>
      <c r="E8" s="62"/>
      <c r="F8" s="62"/>
      <c r="G8" s="62"/>
      <c r="H8" s="62"/>
      <c r="I8" s="91">
        <f>F8*G8</f>
        <v>0</v>
      </c>
    </row>
    <row r="9" spans="1:9" s="50" customFormat="1" ht="45" x14ac:dyDescent="0.25">
      <c r="A9" s="118" t="s">
        <v>36</v>
      </c>
      <c r="B9" s="212">
        <v>96387</v>
      </c>
      <c r="C9" s="117" t="s">
        <v>682</v>
      </c>
      <c r="D9" s="89" t="s">
        <v>33</v>
      </c>
      <c r="E9" s="62"/>
      <c r="F9" s="62"/>
      <c r="G9" s="62"/>
      <c r="H9" s="62"/>
      <c r="I9" s="91">
        <f>F9*G9*H9</f>
        <v>0</v>
      </c>
    </row>
    <row r="10" spans="1:9" ht="45" x14ac:dyDescent="0.25">
      <c r="A10" s="118" t="s">
        <v>36</v>
      </c>
      <c r="B10" s="212">
        <v>96387</v>
      </c>
      <c r="C10" s="117" t="s">
        <v>683</v>
      </c>
      <c r="D10" s="89" t="s">
        <v>33</v>
      </c>
      <c r="E10" s="62"/>
      <c r="F10" s="62"/>
      <c r="G10" s="62"/>
      <c r="H10" s="62"/>
      <c r="I10" s="91">
        <f>F10*G10*H10</f>
        <v>0</v>
      </c>
    </row>
    <row r="11" spans="1:9" ht="30" x14ac:dyDescent="0.25">
      <c r="A11" s="118" t="s">
        <v>37</v>
      </c>
      <c r="B11" s="212">
        <v>96401</v>
      </c>
      <c r="C11" s="122" t="s">
        <v>100</v>
      </c>
      <c r="D11" s="89" t="s">
        <v>23</v>
      </c>
      <c r="E11" s="62"/>
      <c r="F11" s="62"/>
      <c r="G11" s="62"/>
      <c r="H11" s="62"/>
      <c r="I11" s="91">
        <f>F11*G11</f>
        <v>0</v>
      </c>
    </row>
    <row r="12" spans="1:9" ht="30" x14ac:dyDescent="0.25">
      <c r="A12" s="118" t="s">
        <v>38</v>
      </c>
      <c r="B12" s="118">
        <v>97807</v>
      </c>
      <c r="C12" s="123" t="s">
        <v>563</v>
      </c>
      <c r="D12" s="89" t="s">
        <v>23</v>
      </c>
      <c r="E12" s="62"/>
      <c r="F12" s="62"/>
      <c r="G12" s="62"/>
      <c r="H12" s="62"/>
      <c r="I12" s="91">
        <f t="shared" ref="I12" si="0">F12*G12</f>
        <v>0</v>
      </c>
    </row>
    <row r="13" spans="1:9" ht="15.75" x14ac:dyDescent="0.25">
      <c r="A13" s="118" t="s">
        <v>39</v>
      </c>
      <c r="B13" s="119" t="s">
        <v>452</v>
      </c>
      <c r="C13" s="216" t="s">
        <v>219</v>
      </c>
      <c r="D13" s="120" t="s">
        <v>33</v>
      </c>
      <c r="E13" s="62"/>
      <c r="F13" s="62"/>
      <c r="G13" s="62"/>
      <c r="H13" s="62"/>
      <c r="I13" s="91">
        <f>E13*F13*G13*H13</f>
        <v>0</v>
      </c>
    </row>
    <row r="14" spans="1:9" ht="15.75" x14ac:dyDescent="0.25">
      <c r="A14" s="118" t="s">
        <v>40</v>
      </c>
      <c r="B14" s="217" t="s">
        <v>450</v>
      </c>
      <c r="C14" s="218" t="s">
        <v>451</v>
      </c>
      <c r="D14" s="120" t="s">
        <v>23</v>
      </c>
      <c r="E14" s="62"/>
      <c r="F14" s="62"/>
      <c r="G14" s="62"/>
      <c r="H14" s="62"/>
      <c r="I14" s="91">
        <f>E14*F14*G14</f>
        <v>0</v>
      </c>
    </row>
    <row r="15" spans="1:9" ht="15.75" x14ac:dyDescent="0.25">
      <c r="A15" s="118" t="s">
        <v>41</v>
      </c>
      <c r="B15" s="115" t="s">
        <v>64</v>
      </c>
      <c r="C15" s="219" t="s">
        <v>25</v>
      </c>
      <c r="D15" s="89" t="s">
        <v>26</v>
      </c>
      <c r="E15" s="62"/>
      <c r="F15" s="62"/>
      <c r="G15" s="62"/>
      <c r="H15" s="62"/>
      <c r="I15" s="91">
        <f t="shared" ref="I15:I17" si="1">E15</f>
        <v>0</v>
      </c>
    </row>
    <row r="16" spans="1:9" ht="15.75" x14ac:dyDescent="0.25">
      <c r="A16" s="118" t="s">
        <v>318</v>
      </c>
      <c r="B16" s="115" t="s">
        <v>65</v>
      </c>
      <c r="C16" s="219" t="s">
        <v>101</v>
      </c>
      <c r="D16" s="89" t="s">
        <v>26</v>
      </c>
      <c r="E16" s="62"/>
      <c r="F16" s="62"/>
      <c r="G16" s="62"/>
      <c r="H16" s="62"/>
      <c r="I16" s="91">
        <f t="shared" si="1"/>
        <v>0</v>
      </c>
    </row>
    <row r="17" spans="1:9" ht="15.75" x14ac:dyDescent="0.25">
      <c r="A17" s="118" t="s">
        <v>319</v>
      </c>
      <c r="B17" s="115" t="s">
        <v>66</v>
      </c>
      <c r="C17" s="219" t="s">
        <v>102</v>
      </c>
      <c r="D17" s="89" t="s">
        <v>26</v>
      </c>
      <c r="E17" s="62"/>
      <c r="F17" s="62"/>
      <c r="G17" s="62"/>
      <c r="H17" s="62"/>
      <c r="I17" s="91">
        <f t="shared" si="1"/>
        <v>0</v>
      </c>
    </row>
  </sheetData>
  <mergeCells count="8"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2"/>
  <sheetViews>
    <sheetView zoomScale="70" zoomScaleNormal="70" workbookViewId="0">
      <selection activeCell="C26" sqref="C26"/>
    </sheetView>
  </sheetViews>
  <sheetFormatPr defaultRowHeight="15" x14ac:dyDescent="0.25"/>
  <cols>
    <col min="2" max="2" width="14.5703125" customWidth="1"/>
    <col min="3" max="3" width="105.42578125" bestFit="1" customWidth="1"/>
    <col min="4" max="4" width="10.5703125" customWidth="1"/>
    <col min="5" max="5" width="14.5703125" customWidth="1"/>
    <col min="6" max="6" width="15.140625" customWidth="1"/>
    <col min="7" max="7" width="17.5703125" customWidth="1"/>
    <col min="8" max="8" width="14.85546875" customWidth="1"/>
    <col min="9" max="9" width="16.140625" customWidth="1"/>
    <col min="10" max="11" width="16.140625" style="50" customWidth="1"/>
    <col min="12" max="12" width="14.7109375" customWidth="1"/>
    <col min="13" max="13" width="15.5703125" customWidth="1"/>
  </cols>
  <sheetData>
    <row r="1" spans="1:13" ht="26.25" x14ac:dyDescent="0.25">
      <c r="A1" s="304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8.75" x14ac:dyDescent="0.25">
      <c r="A2" s="306" t="s">
        <v>587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1:13" x14ac:dyDescent="0.25">
      <c r="A3" s="2" t="s">
        <v>13</v>
      </c>
      <c r="B3" s="299"/>
      <c r="C3" s="300"/>
      <c r="D3" s="300"/>
      <c r="E3" s="300"/>
      <c r="F3" s="300"/>
      <c r="G3" s="300"/>
      <c r="H3" s="300"/>
      <c r="I3" s="300"/>
      <c r="J3" s="207"/>
      <c r="K3" s="207"/>
      <c r="L3" s="308" t="s">
        <v>17</v>
      </c>
      <c r="M3" s="84" t="s">
        <v>18</v>
      </c>
    </row>
    <row r="4" spans="1:13" x14ac:dyDescent="0.25">
      <c r="A4" s="2" t="s">
        <v>14</v>
      </c>
      <c r="B4" s="310"/>
      <c r="C4" s="311"/>
      <c r="D4" s="311"/>
      <c r="E4" s="311"/>
      <c r="F4" s="311"/>
      <c r="G4" s="311"/>
      <c r="H4" s="311"/>
      <c r="I4" s="311"/>
      <c r="J4" s="208"/>
      <c r="K4" s="208"/>
      <c r="L4" s="309"/>
      <c r="M4" s="85">
        <v>43113</v>
      </c>
    </row>
    <row r="5" spans="1:13" x14ac:dyDescent="0.25">
      <c r="A5" s="2" t="s">
        <v>15</v>
      </c>
      <c r="B5" s="299"/>
      <c r="C5" s="300"/>
      <c r="D5" s="300"/>
      <c r="E5" s="300"/>
      <c r="F5" s="300"/>
      <c r="G5" s="300"/>
      <c r="H5" s="300"/>
      <c r="I5" s="300"/>
      <c r="J5" s="207"/>
      <c r="K5" s="207"/>
      <c r="L5" s="276">
        <f>BDI!I22</f>
        <v>0.31126118815198645</v>
      </c>
      <c r="M5" s="84" t="s">
        <v>19</v>
      </c>
    </row>
    <row r="6" spans="1:13" x14ac:dyDescent="0.25">
      <c r="A6" s="59" t="s">
        <v>16</v>
      </c>
      <c r="B6" s="316"/>
      <c r="C6" s="317"/>
      <c r="D6" s="317"/>
      <c r="E6" s="317"/>
      <c r="F6" s="317"/>
      <c r="G6" s="317"/>
      <c r="H6" s="317"/>
      <c r="I6" s="317"/>
      <c r="J6" s="210"/>
      <c r="K6" s="210"/>
      <c r="L6" s="315"/>
      <c r="M6" s="86">
        <v>42917</v>
      </c>
    </row>
    <row r="7" spans="1:13" ht="45" x14ac:dyDescent="0.25">
      <c r="A7" s="79" t="s">
        <v>455</v>
      </c>
      <c r="B7" s="79" t="s">
        <v>1</v>
      </c>
      <c r="C7" s="79" t="s">
        <v>571</v>
      </c>
      <c r="D7" s="79" t="s">
        <v>298</v>
      </c>
      <c r="E7" s="79" t="s">
        <v>3</v>
      </c>
      <c r="F7" s="79" t="s">
        <v>572</v>
      </c>
      <c r="G7" s="79" t="s">
        <v>573</v>
      </c>
      <c r="H7" s="79" t="s">
        <v>588</v>
      </c>
      <c r="I7" s="79" t="s">
        <v>733</v>
      </c>
      <c r="J7" s="211" t="s">
        <v>680</v>
      </c>
      <c r="K7" s="211" t="s">
        <v>681</v>
      </c>
      <c r="L7" s="79" t="s">
        <v>472</v>
      </c>
      <c r="M7" s="79" t="s">
        <v>575</v>
      </c>
    </row>
    <row r="8" spans="1:13" ht="30" x14ac:dyDescent="0.25">
      <c r="A8" s="61" t="s">
        <v>54</v>
      </c>
      <c r="B8" s="90">
        <v>95302</v>
      </c>
      <c r="C8" s="129" t="s">
        <v>104</v>
      </c>
      <c r="D8" s="90" t="s">
        <v>44</v>
      </c>
      <c r="E8" s="243"/>
      <c r="F8" s="243"/>
      <c r="G8" s="243"/>
      <c r="H8" s="243"/>
      <c r="I8" s="243"/>
      <c r="J8" s="243"/>
      <c r="K8" s="243"/>
      <c r="L8" s="243"/>
      <c r="M8" s="91">
        <f>F8*G8*I8*L8</f>
        <v>0</v>
      </c>
    </row>
    <row r="9" spans="1:13" ht="15.75" x14ac:dyDescent="0.25">
      <c r="A9" s="61" t="s">
        <v>67</v>
      </c>
      <c r="B9" s="87">
        <v>95290</v>
      </c>
      <c r="C9" s="92" t="s">
        <v>84</v>
      </c>
      <c r="D9" s="89" t="s">
        <v>62</v>
      </c>
      <c r="E9" s="243"/>
      <c r="F9" s="243"/>
      <c r="G9" s="243"/>
      <c r="H9" s="243"/>
      <c r="I9" s="243"/>
      <c r="J9" s="243"/>
      <c r="K9" s="243"/>
      <c r="L9" s="243"/>
      <c r="M9" s="91">
        <f t="shared" ref="M9:M12" si="0">F9*G9*I9*L9</f>
        <v>0</v>
      </c>
    </row>
    <row r="10" spans="1:13" ht="45" x14ac:dyDescent="0.25">
      <c r="A10" s="61" t="s">
        <v>68</v>
      </c>
      <c r="B10" s="130">
        <v>95875</v>
      </c>
      <c r="C10" s="129" t="s">
        <v>589</v>
      </c>
      <c r="D10" s="90" t="s">
        <v>44</v>
      </c>
      <c r="E10" s="243"/>
      <c r="F10" s="243"/>
      <c r="G10" s="243"/>
      <c r="H10" s="243"/>
      <c r="I10" s="243"/>
      <c r="J10" s="243"/>
      <c r="K10" s="243"/>
      <c r="L10" s="243"/>
      <c r="M10" s="91">
        <f t="shared" si="0"/>
        <v>0</v>
      </c>
    </row>
    <row r="11" spans="1:13" ht="30" x14ac:dyDescent="0.25">
      <c r="A11" s="61" t="s">
        <v>105</v>
      </c>
      <c r="B11" s="130">
        <v>93590</v>
      </c>
      <c r="C11" s="129" t="s">
        <v>447</v>
      </c>
      <c r="D11" s="90" t="s">
        <v>44</v>
      </c>
      <c r="E11" s="243"/>
      <c r="F11" s="243"/>
      <c r="G11" s="243"/>
      <c r="H11" s="243"/>
      <c r="I11" s="243"/>
      <c r="J11" s="243"/>
      <c r="K11" s="243"/>
      <c r="L11" s="243"/>
      <c r="M11" s="91">
        <f t="shared" si="0"/>
        <v>0</v>
      </c>
    </row>
    <row r="12" spans="1:13" s="50" customFormat="1" ht="30" x14ac:dyDescent="0.25">
      <c r="A12" s="61" t="s">
        <v>106</v>
      </c>
      <c r="B12" s="119">
        <v>93591</v>
      </c>
      <c r="C12" s="218" t="s">
        <v>717</v>
      </c>
      <c r="D12" s="119" t="s">
        <v>44</v>
      </c>
      <c r="E12" s="243"/>
      <c r="F12" s="243"/>
      <c r="G12" s="243"/>
      <c r="H12" s="243"/>
      <c r="I12" s="243"/>
      <c r="J12" s="243"/>
      <c r="K12" s="243"/>
      <c r="L12" s="243"/>
      <c r="M12" s="91">
        <f t="shared" si="0"/>
        <v>0</v>
      </c>
    </row>
    <row r="13" spans="1:13" s="50" customFormat="1" ht="30" x14ac:dyDescent="0.25">
      <c r="A13" s="61" t="s">
        <v>448</v>
      </c>
      <c r="B13" s="119">
        <v>93593</v>
      </c>
      <c r="C13" s="218" t="s">
        <v>718</v>
      </c>
      <c r="D13" s="119" t="s">
        <v>44</v>
      </c>
      <c r="E13" s="243"/>
      <c r="F13" s="243"/>
      <c r="G13" s="243"/>
      <c r="H13" s="243"/>
      <c r="I13" s="243"/>
      <c r="J13" s="243"/>
      <c r="K13" s="243"/>
      <c r="L13" s="243"/>
      <c r="M13" s="91">
        <f>F13*G13*I13*L13</f>
        <v>0</v>
      </c>
    </row>
    <row r="14" spans="1:13" ht="45" customHeight="1" x14ac:dyDescent="0.25">
      <c r="A14" s="61" t="s">
        <v>449</v>
      </c>
      <c r="B14" s="61">
        <v>93176</v>
      </c>
      <c r="C14" s="434" t="s">
        <v>728</v>
      </c>
      <c r="D14" s="61" t="s">
        <v>45</v>
      </c>
      <c r="E14" s="61"/>
      <c r="F14" s="61"/>
      <c r="G14" s="61"/>
      <c r="H14" s="61"/>
      <c r="I14" s="61">
        <v>3.1</v>
      </c>
      <c r="J14" s="61"/>
      <c r="K14" s="61"/>
      <c r="L14" s="61"/>
      <c r="M14" s="91">
        <f>F14*G14*H14*I14*L14</f>
        <v>0</v>
      </c>
    </row>
    <row r="15" spans="1:13" ht="30" x14ac:dyDescent="0.25">
      <c r="A15" s="61" t="s">
        <v>590</v>
      </c>
      <c r="B15" s="61">
        <v>93176</v>
      </c>
      <c r="C15" s="434" t="s">
        <v>42</v>
      </c>
      <c r="D15" s="61" t="s">
        <v>45</v>
      </c>
      <c r="E15" s="61"/>
      <c r="F15" s="61"/>
      <c r="G15" s="61"/>
      <c r="H15" s="61"/>
      <c r="I15" s="61">
        <v>1.2</v>
      </c>
      <c r="J15" s="61"/>
      <c r="K15" s="61"/>
      <c r="L15" s="61"/>
      <c r="M15" s="91">
        <f>F15*G15*H15*I15*L15</f>
        <v>0</v>
      </c>
    </row>
    <row r="16" spans="1:13" ht="45" customHeight="1" x14ac:dyDescent="0.25">
      <c r="A16" s="61" t="s">
        <v>591</v>
      </c>
      <c r="B16" s="61">
        <v>93177</v>
      </c>
      <c r="C16" s="434" t="s">
        <v>729</v>
      </c>
      <c r="D16" s="61" t="s">
        <v>45</v>
      </c>
      <c r="E16" s="61"/>
      <c r="F16" s="61"/>
      <c r="G16" s="61"/>
      <c r="H16" s="61"/>
      <c r="I16" s="61">
        <v>3.1</v>
      </c>
      <c r="J16" s="61"/>
      <c r="K16" s="61"/>
      <c r="L16" s="61"/>
      <c r="M16" s="91">
        <f t="shared" ref="M16:M19" si="1">F16*G16*H16*I16*L16</f>
        <v>0</v>
      </c>
    </row>
    <row r="17" spans="1:13" ht="50.25" customHeight="1" x14ac:dyDescent="0.25">
      <c r="A17" s="61" t="s">
        <v>592</v>
      </c>
      <c r="B17" s="61">
        <v>93177</v>
      </c>
      <c r="C17" s="434" t="s">
        <v>730</v>
      </c>
      <c r="D17" s="61" t="s">
        <v>45</v>
      </c>
      <c r="E17" s="61"/>
      <c r="F17" s="61"/>
      <c r="G17" s="61"/>
      <c r="H17" s="61"/>
      <c r="I17" s="61">
        <v>1.2</v>
      </c>
      <c r="J17" s="61"/>
      <c r="K17" s="61"/>
      <c r="L17" s="61"/>
      <c r="M17" s="91">
        <f t="shared" si="1"/>
        <v>0</v>
      </c>
    </row>
    <row r="18" spans="1:13" ht="45" customHeight="1" x14ac:dyDescent="0.25">
      <c r="A18" s="61" t="s">
        <v>594</v>
      </c>
      <c r="B18" s="61">
        <v>93178</v>
      </c>
      <c r="C18" s="434" t="s">
        <v>731</v>
      </c>
      <c r="D18" s="61" t="s">
        <v>45</v>
      </c>
      <c r="E18" s="61"/>
      <c r="F18" s="61"/>
      <c r="G18" s="61"/>
      <c r="H18" s="61"/>
      <c r="I18" s="61">
        <v>3.1</v>
      </c>
      <c r="J18" s="61"/>
      <c r="K18" s="61"/>
      <c r="L18" s="61"/>
      <c r="M18" s="91">
        <f t="shared" si="1"/>
        <v>0</v>
      </c>
    </row>
    <row r="19" spans="1:13" ht="30" x14ac:dyDescent="0.25">
      <c r="A19" s="61" t="s">
        <v>595</v>
      </c>
      <c r="B19" s="61">
        <v>93178</v>
      </c>
      <c r="C19" s="434" t="s">
        <v>593</v>
      </c>
      <c r="D19" s="61" t="s">
        <v>45</v>
      </c>
      <c r="E19" s="61"/>
      <c r="F19" s="61"/>
      <c r="G19" s="61"/>
      <c r="H19" s="61"/>
      <c r="I19" s="61">
        <v>1.2</v>
      </c>
      <c r="J19" s="61"/>
      <c r="K19" s="61"/>
      <c r="L19" s="61"/>
      <c r="M19" s="91">
        <f t="shared" si="1"/>
        <v>0</v>
      </c>
    </row>
    <row r="20" spans="1:13" ht="45" customHeight="1" x14ac:dyDescent="0.25">
      <c r="A20" s="61" t="s">
        <v>596</v>
      </c>
      <c r="B20" s="61">
        <v>93179</v>
      </c>
      <c r="C20" s="434" t="s">
        <v>732</v>
      </c>
      <c r="D20" s="61" t="s">
        <v>45</v>
      </c>
      <c r="E20" s="61"/>
      <c r="F20" s="61"/>
      <c r="G20" s="61"/>
      <c r="H20" s="61"/>
      <c r="I20" s="61">
        <v>3.1</v>
      </c>
      <c r="J20" s="61"/>
      <c r="K20" s="61"/>
      <c r="L20" s="61"/>
      <c r="M20" s="91">
        <f>F20*G20*H20*I20*L20</f>
        <v>0</v>
      </c>
    </row>
    <row r="21" spans="1:13" ht="30" x14ac:dyDescent="0.25">
      <c r="A21" s="61" t="s">
        <v>721</v>
      </c>
      <c r="B21" s="90">
        <v>93179</v>
      </c>
      <c r="C21" s="129" t="s">
        <v>43</v>
      </c>
      <c r="D21" s="90" t="s">
        <v>45</v>
      </c>
      <c r="E21" s="243"/>
      <c r="F21" s="243"/>
      <c r="G21" s="243"/>
      <c r="H21" s="243"/>
      <c r="I21" s="243"/>
      <c r="J21" s="243"/>
      <c r="K21" s="243"/>
      <c r="L21" s="243"/>
      <c r="M21" s="91">
        <f t="shared" ref="M21" si="2">F21*G21*H21*I21*L21</f>
        <v>0</v>
      </c>
    </row>
    <row r="22" spans="1:13" x14ac:dyDescent="0.25">
      <c r="A22" s="298" t="s">
        <v>711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</row>
  </sheetData>
  <mergeCells count="9">
    <mergeCell ref="A22:M22"/>
    <mergeCell ref="B5:I5"/>
    <mergeCell ref="L5:L6"/>
    <mergeCell ref="B6:I6"/>
    <mergeCell ref="A1:M1"/>
    <mergeCell ref="A2:M2"/>
    <mergeCell ref="B3:I3"/>
    <mergeCell ref="L3:L4"/>
    <mergeCell ref="B4:I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4"/>
  <sheetViews>
    <sheetView topLeftCell="A22" workbookViewId="0">
      <selection activeCell="G7" sqref="G7"/>
    </sheetView>
  </sheetViews>
  <sheetFormatPr defaultRowHeight="15" x14ac:dyDescent="0.25"/>
  <cols>
    <col min="2" max="2" width="8.28515625" bestFit="1" customWidth="1"/>
    <col min="3" max="3" width="64.140625" customWidth="1"/>
    <col min="4" max="4" width="9.28515625" bestFit="1" customWidth="1"/>
    <col min="5" max="5" width="17.28515625" customWidth="1"/>
    <col min="6" max="6" width="14.85546875" customWidth="1"/>
    <col min="7" max="7" width="13.85546875" customWidth="1"/>
    <col min="8" max="8" width="15.42578125" customWidth="1"/>
  </cols>
  <sheetData>
    <row r="1" spans="1:8" ht="26.25" x14ac:dyDescent="0.25">
      <c r="A1" s="304"/>
      <c r="B1" s="305"/>
      <c r="C1" s="305"/>
      <c r="D1" s="305"/>
      <c r="E1" s="305"/>
      <c r="F1" s="305"/>
      <c r="G1" s="305"/>
      <c r="H1" s="305"/>
    </row>
    <row r="2" spans="1:8" ht="18.75" x14ac:dyDescent="0.25">
      <c r="A2" s="306" t="s">
        <v>597</v>
      </c>
      <c r="B2" s="307"/>
      <c r="C2" s="307"/>
      <c r="D2" s="307"/>
      <c r="E2" s="307"/>
      <c r="F2" s="307"/>
      <c r="G2" s="307"/>
      <c r="H2" s="307"/>
    </row>
    <row r="3" spans="1:8" x14ac:dyDescent="0.25">
      <c r="A3" s="2" t="s">
        <v>13</v>
      </c>
      <c r="B3" s="299"/>
      <c r="C3" s="300"/>
      <c r="D3" s="300"/>
      <c r="E3" s="300"/>
      <c r="F3" s="300"/>
      <c r="G3" s="308" t="s">
        <v>17</v>
      </c>
      <c r="H3" s="84" t="s">
        <v>18</v>
      </c>
    </row>
    <row r="4" spans="1:8" x14ac:dyDescent="0.25">
      <c r="A4" s="2" t="s">
        <v>14</v>
      </c>
      <c r="B4" s="310"/>
      <c r="C4" s="311"/>
      <c r="D4" s="311"/>
      <c r="E4" s="311"/>
      <c r="F4" s="311"/>
      <c r="G4" s="309"/>
      <c r="H4" s="85">
        <v>43113</v>
      </c>
    </row>
    <row r="5" spans="1:8" x14ac:dyDescent="0.25">
      <c r="A5" s="2" t="s">
        <v>15</v>
      </c>
      <c r="B5" s="299"/>
      <c r="C5" s="300"/>
      <c r="D5" s="300"/>
      <c r="E5" s="300"/>
      <c r="F5" s="300"/>
      <c r="G5" s="276">
        <f>BDI!I22</f>
        <v>0.31126118815198645</v>
      </c>
      <c r="H5" s="84" t="s">
        <v>19</v>
      </c>
    </row>
    <row r="6" spans="1:8" x14ac:dyDescent="0.25">
      <c r="A6" s="59" t="s">
        <v>16</v>
      </c>
      <c r="B6" s="316"/>
      <c r="C6" s="317"/>
      <c r="D6" s="317"/>
      <c r="E6" s="317"/>
      <c r="F6" s="317"/>
      <c r="G6" s="315"/>
      <c r="H6" s="86">
        <v>42917</v>
      </c>
    </row>
    <row r="7" spans="1:8" ht="30" x14ac:dyDescent="0.25">
      <c r="A7" s="79" t="s">
        <v>455</v>
      </c>
      <c r="B7" s="79" t="s">
        <v>1</v>
      </c>
      <c r="C7" s="79" t="s">
        <v>571</v>
      </c>
      <c r="D7" s="79" t="s">
        <v>298</v>
      </c>
      <c r="E7" s="79" t="s">
        <v>572</v>
      </c>
      <c r="F7" s="79" t="s">
        <v>573</v>
      </c>
      <c r="G7" s="79" t="s">
        <v>574</v>
      </c>
      <c r="H7" s="79" t="s">
        <v>575</v>
      </c>
    </row>
    <row r="8" spans="1:8" ht="15.75" x14ac:dyDescent="0.25">
      <c r="A8" s="130" t="s">
        <v>52</v>
      </c>
      <c r="B8" s="90">
        <v>93358</v>
      </c>
      <c r="C8" s="123" t="s">
        <v>122</v>
      </c>
      <c r="D8" s="89" t="s">
        <v>33</v>
      </c>
      <c r="E8" s="62"/>
      <c r="F8" s="62"/>
      <c r="G8" s="62"/>
      <c r="H8" s="91">
        <f>E8*F8*G8</f>
        <v>0</v>
      </c>
    </row>
    <row r="9" spans="1:8" ht="60" x14ac:dyDescent="0.25">
      <c r="A9" s="130" t="s">
        <v>53</v>
      </c>
      <c r="B9" s="90">
        <v>94267</v>
      </c>
      <c r="C9" s="143" t="s">
        <v>107</v>
      </c>
      <c r="D9" s="89" t="s">
        <v>47</v>
      </c>
      <c r="E9" s="62"/>
      <c r="F9" s="62"/>
      <c r="G9" s="62"/>
      <c r="H9" s="91">
        <f>E9</f>
        <v>0</v>
      </c>
    </row>
    <row r="10" spans="1:8" ht="60" x14ac:dyDescent="0.25">
      <c r="A10" s="130" t="s">
        <v>71</v>
      </c>
      <c r="B10" s="90">
        <v>94268</v>
      </c>
      <c r="C10" s="143" t="s">
        <v>108</v>
      </c>
      <c r="D10" s="89" t="s">
        <v>47</v>
      </c>
      <c r="E10" s="62"/>
      <c r="F10" s="62"/>
      <c r="G10" s="62"/>
      <c r="H10" s="91">
        <f t="shared" ref="H10:H24" si="0">E10</f>
        <v>0</v>
      </c>
    </row>
    <row r="11" spans="1:8" ht="60" x14ac:dyDescent="0.25">
      <c r="A11" s="130" t="s">
        <v>130</v>
      </c>
      <c r="B11" s="90">
        <v>94269</v>
      </c>
      <c r="C11" s="143" t="s">
        <v>107</v>
      </c>
      <c r="D11" s="89" t="s">
        <v>47</v>
      </c>
      <c r="E11" s="62"/>
      <c r="F11" s="62"/>
      <c r="G11" s="62"/>
      <c r="H11" s="91">
        <f t="shared" si="0"/>
        <v>0</v>
      </c>
    </row>
    <row r="12" spans="1:8" ht="60" x14ac:dyDescent="0.25">
      <c r="A12" s="130" t="s">
        <v>131</v>
      </c>
      <c r="B12" s="90">
        <v>94270</v>
      </c>
      <c r="C12" s="143" t="s">
        <v>109</v>
      </c>
      <c r="D12" s="89" t="s">
        <v>47</v>
      </c>
      <c r="E12" s="62"/>
      <c r="F12" s="62"/>
      <c r="G12" s="62"/>
      <c r="H12" s="91">
        <f t="shared" si="0"/>
        <v>0</v>
      </c>
    </row>
    <row r="13" spans="1:8" ht="60" x14ac:dyDescent="0.25">
      <c r="A13" s="130" t="s">
        <v>132</v>
      </c>
      <c r="B13" s="90">
        <v>94271</v>
      </c>
      <c r="C13" s="143" t="s">
        <v>110</v>
      </c>
      <c r="D13" s="89" t="s">
        <v>47</v>
      </c>
      <c r="E13" s="62"/>
      <c r="F13" s="62"/>
      <c r="G13" s="62"/>
      <c r="H13" s="91">
        <f t="shared" si="0"/>
        <v>0</v>
      </c>
    </row>
    <row r="14" spans="1:8" ht="60" x14ac:dyDescent="0.25">
      <c r="A14" s="130" t="s">
        <v>133</v>
      </c>
      <c r="B14" s="90">
        <v>94272</v>
      </c>
      <c r="C14" s="143" t="s">
        <v>111</v>
      </c>
      <c r="D14" s="89" t="s">
        <v>47</v>
      </c>
      <c r="E14" s="62"/>
      <c r="F14" s="62"/>
      <c r="G14" s="62"/>
      <c r="H14" s="91">
        <f t="shared" si="0"/>
        <v>0</v>
      </c>
    </row>
    <row r="15" spans="1:8" ht="60" x14ac:dyDescent="0.25">
      <c r="A15" s="130" t="s">
        <v>134</v>
      </c>
      <c r="B15" s="90">
        <v>94273</v>
      </c>
      <c r="C15" s="143" t="s">
        <v>112</v>
      </c>
      <c r="D15" s="89" t="s">
        <v>47</v>
      </c>
      <c r="E15" s="62"/>
      <c r="F15" s="62"/>
      <c r="G15" s="62"/>
      <c r="H15" s="91">
        <f t="shared" si="0"/>
        <v>0</v>
      </c>
    </row>
    <row r="16" spans="1:8" ht="60" x14ac:dyDescent="0.25">
      <c r="A16" s="130" t="s">
        <v>320</v>
      </c>
      <c r="B16" s="90">
        <v>94274</v>
      </c>
      <c r="C16" s="143" t="s">
        <v>113</v>
      </c>
      <c r="D16" s="89" t="s">
        <v>47</v>
      </c>
      <c r="E16" s="62"/>
      <c r="F16" s="62"/>
      <c r="G16" s="62"/>
      <c r="H16" s="91">
        <f t="shared" si="0"/>
        <v>0</v>
      </c>
    </row>
    <row r="17" spans="1:8" ht="30" x14ac:dyDescent="0.25">
      <c r="A17" s="130" t="s">
        <v>321</v>
      </c>
      <c r="B17" s="90">
        <v>94281</v>
      </c>
      <c r="C17" s="143" t="s">
        <v>114</v>
      </c>
      <c r="D17" s="89" t="s">
        <v>47</v>
      </c>
      <c r="E17" s="62"/>
      <c r="F17" s="62"/>
      <c r="G17" s="62"/>
      <c r="H17" s="91">
        <f t="shared" si="0"/>
        <v>0</v>
      </c>
    </row>
    <row r="18" spans="1:8" ht="30" x14ac:dyDescent="0.25">
      <c r="A18" s="130" t="s">
        <v>322</v>
      </c>
      <c r="B18" s="90">
        <v>94282</v>
      </c>
      <c r="C18" s="143" t="s">
        <v>115</v>
      </c>
      <c r="D18" s="89" t="s">
        <v>47</v>
      </c>
      <c r="E18" s="62"/>
      <c r="F18" s="62"/>
      <c r="G18" s="62"/>
      <c r="H18" s="91">
        <f t="shared" si="0"/>
        <v>0</v>
      </c>
    </row>
    <row r="19" spans="1:8" ht="30" x14ac:dyDescent="0.25">
      <c r="A19" s="130" t="s">
        <v>323</v>
      </c>
      <c r="B19" s="90">
        <v>94283</v>
      </c>
      <c r="C19" s="143" t="s">
        <v>116</v>
      </c>
      <c r="D19" s="89" t="s">
        <v>47</v>
      </c>
      <c r="E19" s="62"/>
      <c r="F19" s="62"/>
      <c r="G19" s="62"/>
      <c r="H19" s="91">
        <f t="shared" si="0"/>
        <v>0</v>
      </c>
    </row>
    <row r="20" spans="1:8" ht="30" x14ac:dyDescent="0.25">
      <c r="A20" s="130" t="s">
        <v>324</v>
      </c>
      <c r="B20" s="90">
        <v>94284</v>
      </c>
      <c r="C20" s="143" t="s">
        <v>117</v>
      </c>
      <c r="D20" s="89" t="s">
        <v>47</v>
      </c>
      <c r="E20" s="62"/>
      <c r="F20" s="62"/>
      <c r="G20" s="62"/>
      <c r="H20" s="91">
        <f t="shared" si="0"/>
        <v>0</v>
      </c>
    </row>
    <row r="21" spans="1:8" ht="30" x14ac:dyDescent="0.25">
      <c r="A21" s="130" t="s">
        <v>135</v>
      </c>
      <c r="B21" s="90">
        <v>94287</v>
      </c>
      <c r="C21" s="143" t="s">
        <v>118</v>
      </c>
      <c r="D21" s="89" t="s">
        <v>47</v>
      </c>
      <c r="E21" s="62"/>
      <c r="F21" s="62"/>
      <c r="G21" s="62"/>
      <c r="H21" s="91">
        <f t="shared" si="0"/>
        <v>0</v>
      </c>
    </row>
    <row r="22" spans="1:8" ht="30" x14ac:dyDescent="0.25">
      <c r="A22" s="130" t="s">
        <v>153</v>
      </c>
      <c r="B22" s="90">
        <v>94288</v>
      </c>
      <c r="C22" s="143" t="s">
        <v>119</v>
      </c>
      <c r="D22" s="89" t="s">
        <v>47</v>
      </c>
      <c r="E22" s="62"/>
      <c r="F22" s="62"/>
      <c r="G22" s="62"/>
      <c r="H22" s="91">
        <f t="shared" si="0"/>
        <v>0</v>
      </c>
    </row>
    <row r="23" spans="1:8" ht="30" x14ac:dyDescent="0.25">
      <c r="A23" s="130" t="s">
        <v>154</v>
      </c>
      <c r="B23" s="90">
        <v>94289</v>
      </c>
      <c r="C23" s="143" t="s">
        <v>120</v>
      </c>
      <c r="D23" s="89" t="s">
        <v>47</v>
      </c>
      <c r="E23" s="62"/>
      <c r="F23" s="62"/>
      <c r="G23" s="62"/>
      <c r="H23" s="91">
        <f t="shared" si="0"/>
        <v>0</v>
      </c>
    </row>
    <row r="24" spans="1:8" ht="30" x14ac:dyDescent="0.25">
      <c r="A24" s="130" t="s">
        <v>155</v>
      </c>
      <c r="B24" s="90">
        <v>94290</v>
      </c>
      <c r="C24" s="143" t="s">
        <v>121</v>
      </c>
      <c r="D24" s="89" t="s">
        <v>47</v>
      </c>
      <c r="E24" s="62"/>
      <c r="F24" s="62"/>
      <c r="G24" s="62"/>
      <c r="H24" s="91">
        <f t="shared" si="0"/>
        <v>0</v>
      </c>
    </row>
  </sheetData>
  <mergeCells count="8"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14"/>
  <sheetViews>
    <sheetView topLeftCell="A87" workbookViewId="0">
      <selection activeCell="I89" sqref="I89"/>
    </sheetView>
  </sheetViews>
  <sheetFormatPr defaultRowHeight="15" x14ac:dyDescent="0.25"/>
  <cols>
    <col min="2" max="2" width="9.85546875" bestFit="1" customWidth="1"/>
    <col min="3" max="3" width="55.140625" customWidth="1"/>
    <col min="5" max="5" width="18.42578125" customWidth="1"/>
    <col min="6" max="6" width="18.85546875" customWidth="1"/>
    <col min="7" max="7" width="16.42578125" customWidth="1"/>
    <col min="8" max="8" width="15.42578125" bestFit="1" customWidth="1"/>
    <col min="9" max="9" width="15.5703125" style="158" customWidth="1"/>
  </cols>
  <sheetData>
    <row r="1" spans="1:9" ht="26.25" x14ac:dyDescent="0.25">
      <c r="A1" s="304"/>
      <c r="B1" s="305"/>
      <c r="C1" s="305"/>
      <c r="D1" s="305"/>
      <c r="E1" s="305"/>
      <c r="F1" s="305"/>
      <c r="G1" s="305"/>
      <c r="H1" s="305"/>
      <c r="I1" s="305"/>
    </row>
    <row r="2" spans="1:9" ht="18.75" x14ac:dyDescent="0.25">
      <c r="A2" s="306" t="s">
        <v>599</v>
      </c>
      <c r="B2" s="307"/>
      <c r="C2" s="307"/>
      <c r="D2" s="307"/>
      <c r="E2" s="307"/>
      <c r="F2" s="307"/>
      <c r="G2" s="307"/>
      <c r="H2" s="307"/>
      <c r="I2" s="307"/>
    </row>
    <row r="3" spans="1:9" x14ac:dyDescent="0.25">
      <c r="A3" s="2" t="s">
        <v>13</v>
      </c>
      <c r="B3" s="299"/>
      <c r="C3" s="300"/>
      <c r="D3" s="300"/>
      <c r="E3" s="300"/>
      <c r="F3" s="300"/>
      <c r="G3" s="300"/>
      <c r="H3" s="308" t="s">
        <v>17</v>
      </c>
      <c r="I3" s="146" t="s">
        <v>18</v>
      </c>
    </row>
    <row r="4" spans="1:9" x14ac:dyDescent="0.25">
      <c r="A4" s="2" t="s">
        <v>14</v>
      </c>
      <c r="B4" s="310"/>
      <c r="C4" s="311"/>
      <c r="D4" s="311"/>
      <c r="E4" s="311"/>
      <c r="F4" s="311"/>
      <c r="G4" s="311"/>
      <c r="H4" s="309"/>
      <c r="I4" s="147">
        <v>43113</v>
      </c>
    </row>
    <row r="5" spans="1:9" x14ac:dyDescent="0.25">
      <c r="A5" s="2" t="s">
        <v>15</v>
      </c>
      <c r="B5" s="299"/>
      <c r="C5" s="300"/>
      <c r="D5" s="300"/>
      <c r="E5" s="300"/>
      <c r="F5" s="300"/>
      <c r="G5" s="300"/>
      <c r="H5" s="276">
        <f>BDI!I22</f>
        <v>0.31126118815198645</v>
      </c>
      <c r="I5" s="146" t="s">
        <v>19</v>
      </c>
    </row>
    <row r="6" spans="1:9" x14ac:dyDescent="0.25">
      <c r="A6" s="59" t="s">
        <v>16</v>
      </c>
      <c r="B6" s="316"/>
      <c r="C6" s="317"/>
      <c r="D6" s="317"/>
      <c r="E6" s="317"/>
      <c r="F6" s="317"/>
      <c r="G6" s="317"/>
      <c r="H6" s="315"/>
      <c r="I6" s="148">
        <v>42917</v>
      </c>
    </row>
    <row r="7" spans="1:9" ht="30" x14ac:dyDescent="0.25">
      <c r="A7" s="79" t="s">
        <v>455</v>
      </c>
      <c r="B7" s="79" t="s">
        <v>1</v>
      </c>
      <c r="C7" s="79" t="s">
        <v>571</v>
      </c>
      <c r="D7" s="79" t="s">
        <v>298</v>
      </c>
      <c r="E7" s="79" t="s">
        <v>600</v>
      </c>
      <c r="F7" s="79" t="s">
        <v>572</v>
      </c>
      <c r="G7" s="79" t="s">
        <v>573</v>
      </c>
      <c r="H7" s="79" t="s">
        <v>601</v>
      </c>
      <c r="I7" s="79" t="s">
        <v>575</v>
      </c>
    </row>
    <row r="8" spans="1:9" x14ac:dyDescent="0.25">
      <c r="A8" s="149" t="s">
        <v>50</v>
      </c>
      <c r="B8" s="318" t="s">
        <v>184</v>
      </c>
      <c r="C8" s="318"/>
      <c r="D8" s="318"/>
      <c r="E8" s="318"/>
      <c r="F8" s="318"/>
      <c r="G8" s="318"/>
      <c r="H8" s="318"/>
      <c r="I8" s="318"/>
    </row>
    <row r="9" spans="1:9" ht="75" x14ac:dyDescent="0.25">
      <c r="A9" s="150" t="s">
        <v>325</v>
      </c>
      <c r="B9" s="150">
        <v>90099</v>
      </c>
      <c r="C9" s="151" t="s">
        <v>602</v>
      </c>
      <c r="D9" s="89" t="s">
        <v>33</v>
      </c>
      <c r="E9" s="89"/>
      <c r="F9" s="62"/>
      <c r="G9" s="62"/>
      <c r="H9" s="62"/>
      <c r="I9" s="159">
        <f>F9*G9*H9</f>
        <v>0</v>
      </c>
    </row>
    <row r="10" spans="1:9" ht="75" x14ac:dyDescent="0.25">
      <c r="A10" s="150" t="s">
        <v>326</v>
      </c>
      <c r="B10" s="150">
        <v>90100</v>
      </c>
      <c r="C10" s="152" t="s">
        <v>146</v>
      </c>
      <c r="D10" s="89" t="s">
        <v>33</v>
      </c>
      <c r="E10" s="89"/>
      <c r="F10" s="62"/>
      <c r="G10" s="62"/>
      <c r="H10" s="62"/>
      <c r="I10" s="159">
        <f t="shared" ref="I10:I16" si="0">F10*G10*H10</f>
        <v>0</v>
      </c>
    </row>
    <row r="11" spans="1:9" ht="90" x14ac:dyDescent="0.25">
      <c r="A11" s="150" t="s">
        <v>327</v>
      </c>
      <c r="B11" s="150">
        <v>90101</v>
      </c>
      <c r="C11" s="152" t="s">
        <v>147</v>
      </c>
      <c r="D11" s="89" t="s">
        <v>33</v>
      </c>
      <c r="E11" s="89"/>
      <c r="F11" s="62"/>
      <c r="G11" s="62"/>
      <c r="H11" s="62"/>
      <c r="I11" s="159">
        <f t="shared" si="0"/>
        <v>0</v>
      </c>
    </row>
    <row r="12" spans="1:9" ht="90" x14ac:dyDescent="0.25">
      <c r="A12" s="150" t="s">
        <v>328</v>
      </c>
      <c r="B12" s="150">
        <v>90102</v>
      </c>
      <c r="C12" s="153" t="s">
        <v>148</v>
      </c>
      <c r="D12" s="89" t="s">
        <v>33</v>
      </c>
      <c r="E12" s="89"/>
      <c r="F12" s="62"/>
      <c r="G12" s="62"/>
      <c r="H12" s="62"/>
      <c r="I12" s="159">
        <f t="shared" si="0"/>
        <v>0</v>
      </c>
    </row>
    <row r="13" spans="1:9" ht="105" x14ac:dyDescent="0.25">
      <c r="A13" s="150" t="s">
        <v>329</v>
      </c>
      <c r="B13" s="150">
        <v>90105</v>
      </c>
      <c r="C13" s="153" t="s">
        <v>149</v>
      </c>
      <c r="D13" s="89" t="s">
        <v>33</v>
      </c>
      <c r="E13" s="89"/>
      <c r="F13" s="62"/>
      <c r="G13" s="62"/>
      <c r="H13" s="62"/>
      <c r="I13" s="159">
        <f t="shared" si="0"/>
        <v>0</v>
      </c>
    </row>
    <row r="14" spans="1:9" ht="75" x14ac:dyDescent="0.25">
      <c r="A14" s="150" t="s">
        <v>330</v>
      </c>
      <c r="B14" s="150">
        <v>90106</v>
      </c>
      <c r="C14" s="152" t="s">
        <v>150</v>
      </c>
      <c r="D14" s="89" t="s">
        <v>33</v>
      </c>
      <c r="E14" s="89"/>
      <c r="F14" s="62"/>
      <c r="G14" s="62"/>
      <c r="H14" s="62"/>
      <c r="I14" s="159">
        <f t="shared" si="0"/>
        <v>0</v>
      </c>
    </row>
    <row r="15" spans="1:9" ht="90" x14ac:dyDescent="0.25">
      <c r="A15" s="150" t="s">
        <v>331</v>
      </c>
      <c r="B15" s="150">
        <v>90107</v>
      </c>
      <c r="C15" s="152" t="s">
        <v>151</v>
      </c>
      <c r="D15" s="89" t="s">
        <v>33</v>
      </c>
      <c r="E15" s="89"/>
      <c r="F15" s="62"/>
      <c r="G15" s="62"/>
      <c r="H15" s="62"/>
      <c r="I15" s="159">
        <f t="shared" si="0"/>
        <v>0</v>
      </c>
    </row>
    <row r="16" spans="1:9" ht="90" x14ac:dyDescent="0.25">
      <c r="A16" s="150" t="s">
        <v>332</v>
      </c>
      <c r="B16" s="150">
        <v>90108</v>
      </c>
      <c r="C16" s="153" t="s">
        <v>152</v>
      </c>
      <c r="D16" s="89" t="s">
        <v>33</v>
      </c>
      <c r="E16" s="89"/>
      <c r="F16" s="62"/>
      <c r="G16" s="62"/>
      <c r="H16" s="62"/>
      <c r="I16" s="159">
        <f t="shared" si="0"/>
        <v>0</v>
      </c>
    </row>
    <row r="17" spans="1:9" x14ac:dyDescent="0.25">
      <c r="A17" s="149" t="s">
        <v>51</v>
      </c>
      <c r="B17" s="318" t="s">
        <v>185</v>
      </c>
      <c r="C17" s="318"/>
      <c r="D17" s="318"/>
      <c r="E17" s="318"/>
      <c r="F17" s="318"/>
      <c r="G17" s="318"/>
      <c r="H17" s="318"/>
      <c r="I17" s="318"/>
    </row>
    <row r="18" spans="1:9" ht="45" x14ac:dyDescent="0.25">
      <c r="A18" s="150" t="s">
        <v>333</v>
      </c>
      <c r="B18" s="150">
        <v>94037</v>
      </c>
      <c r="C18" s="153" t="s">
        <v>176</v>
      </c>
      <c r="D18" s="89" t="s">
        <v>23</v>
      </c>
      <c r="E18" s="89"/>
      <c r="F18" s="62"/>
      <c r="G18" s="62"/>
      <c r="H18" s="62"/>
      <c r="I18" s="159">
        <f>F18*G18</f>
        <v>0</v>
      </c>
    </row>
    <row r="19" spans="1:9" ht="60" x14ac:dyDescent="0.25">
      <c r="A19" s="150" t="s">
        <v>334</v>
      </c>
      <c r="B19" s="150">
        <v>94038</v>
      </c>
      <c r="C19" s="153" t="s">
        <v>177</v>
      </c>
      <c r="D19" s="89" t="s">
        <v>23</v>
      </c>
      <c r="E19" s="89"/>
      <c r="F19" s="62"/>
      <c r="G19" s="62"/>
      <c r="H19" s="62"/>
      <c r="I19" s="159">
        <f t="shared" ref="I19:I38" si="1">F19*G19</f>
        <v>0</v>
      </c>
    </row>
    <row r="20" spans="1:9" ht="60" x14ac:dyDescent="0.25">
      <c r="A20" s="150" t="s">
        <v>335</v>
      </c>
      <c r="B20" s="150">
        <v>94039</v>
      </c>
      <c r="C20" s="153" t="s">
        <v>178</v>
      </c>
      <c r="D20" s="89" t="s">
        <v>23</v>
      </c>
      <c r="E20" s="89"/>
      <c r="F20" s="62"/>
      <c r="G20" s="62"/>
      <c r="H20" s="62"/>
      <c r="I20" s="159">
        <f t="shared" si="1"/>
        <v>0</v>
      </c>
    </row>
    <row r="21" spans="1:9" ht="60" x14ac:dyDescent="0.25">
      <c r="A21" s="150" t="s">
        <v>336</v>
      </c>
      <c r="B21" s="150">
        <v>94040</v>
      </c>
      <c r="C21" s="153" t="s">
        <v>180</v>
      </c>
      <c r="D21" s="89" t="s">
        <v>23</v>
      </c>
      <c r="E21" s="89"/>
      <c r="F21" s="62"/>
      <c r="G21" s="62"/>
      <c r="H21" s="62"/>
      <c r="I21" s="159">
        <f t="shared" si="1"/>
        <v>0</v>
      </c>
    </row>
    <row r="22" spans="1:9" ht="60" x14ac:dyDescent="0.25">
      <c r="A22" s="150" t="s">
        <v>337</v>
      </c>
      <c r="B22" s="150">
        <v>94043</v>
      </c>
      <c r="C22" s="153" t="s">
        <v>179</v>
      </c>
      <c r="D22" s="89" t="s">
        <v>23</v>
      </c>
      <c r="E22" s="89"/>
      <c r="F22" s="62"/>
      <c r="G22" s="62"/>
      <c r="H22" s="62"/>
      <c r="I22" s="159">
        <f t="shared" si="1"/>
        <v>0</v>
      </c>
    </row>
    <row r="23" spans="1:9" ht="60" x14ac:dyDescent="0.25">
      <c r="A23" s="150" t="s">
        <v>338</v>
      </c>
      <c r="B23" s="150">
        <v>94044</v>
      </c>
      <c r="C23" s="153" t="s">
        <v>183</v>
      </c>
      <c r="D23" s="89" t="s">
        <v>23</v>
      </c>
      <c r="E23" s="89"/>
      <c r="F23" s="62"/>
      <c r="G23" s="62"/>
      <c r="H23" s="62"/>
      <c r="I23" s="159">
        <f t="shared" si="1"/>
        <v>0</v>
      </c>
    </row>
    <row r="24" spans="1:9" ht="60" x14ac:dyDescent="0.25">
      <c r="A24" s="150" t="s">
        <v>339</v>
      </c>
      <c r="B24" s="150">
        <v>94045</v>
      </c>
      <c r="C24" s="153" t="s">
        <v>181</v>
      </c>
      <c r="D24" s="89" t="s">
        <v>23</v>
      </c>
      <c r="E24" s="89"/>
      <c r="F24" s="62"/>
      <c r="G24" s="62"/>
      <c r="H24" s="62"/>
      <c r="I24" s="159">
        <f t="shared" si="1"/>
        <v>0</v>
      </c>
    </row>
    <row r="25" spans="1:9" ht="60" x14ac:dyDescent="0.25">
      <c r="A25" s="150" t="s">
        <v>340</v>
      </c>
      <c r="B25" s="150">
        <v>94046</v>
      </c>
      <c r="C25" s="153" t="s">
        <v>182</v>
      </c>
      <c r="D25" s="89" t="s">
        <v>23</v>
      </c>
      <c r="E25" s="89"/>
      <c r="F25" s="62"/>
      <c r="G25" s="62"/>
      <c r="H25" s="62"/>
      <c r="I25" s="159">
        <f t="shared" si="1"/>
        <v>0</v>
      </c>
    </row>
    <row r="26" spans="1:9" ht="60" x14ac:dyDescent="0.25">
      <c r="A26" s="150" t="s">
        <v>341</v>
      </c>
      <c r="B26" s="150">
        <v>94049</v>
      </c>
      <c r="C26" s="154" t="s">
        <v>224</v>
      </c>
      <c r="D26" s="89" t="s">
        <v>23</v>
      </c>
      <c r="E26" s="89"/>
      <c r="F26" s="62"/>
      <c r="G26" s="62"/>
      <c r="H26" s="62"/>
      <c r="I26" s="159">
        <f t="shared" si="1"/>
        <v>0</v>
      </c>
    </row>
    <row r="27" spans="1:9" ht="75" x14ac:dyDescent="0.25">
      <c r="A27" s="150" t="s">
        <v>342</v>
      </c>
      <c r="B27" s="150">
        <v>94050</v>
      </c>
      <c r="C27" s="153" t="s">
        <v>225</v>
      </c>
      <c r="D27" s="89" t="s">
        <v>23</v>
      </c>
      <c r="E27" s="89"/>
      <c r="F27" s="62"/>
      <c r="G27" s="62"/>
      <c r="H27" s="62"/>
      <c r="I27" s="159">
        <f t="shared" si="1"/>
        <v>0</v>
      </c>
    </row>
    <row r="28" spans="1:9" ht="60" x14ac:dyDescent="0.25">
      <c r="A28" s="150" t="s">
        <v>343</v>
      </c>
      <c r="B28" s="150">
        <v>94051</v>
      </c>
      <c r="C28" s="153" t="s">
        <v>226</v>
      </c>
      <c r="D28" s="89" t="s">
        <v>23</v>
      </c>
      <c r="E28" s="89"/>
      <c r="F28" s="62"/>
      <c r="G28" s="62"/>
      <c r="H28" s="62"/>
      <c r="I28" s="159">
        <f t="shared" si="1"/>
        <v>0</v>
      </c>
    </row>
    <row r="29" spans="1:9" ht="60" x14ac:dyDescent="0.25">
      <c r="A29" s="150" t="s">
        <v>344</v>
      </c>
      <c r="B29" s="150">
        <v>94052</v>
      </c>
      <c r="C29" s="153" t="s">
        <v>227</v>
      </c>
      <c r="D29" s="89" t="s">
        <v>23</v>
      </c>
      <c r="E29" s="89"/>
      <c r="F29" s="62"/>
      <c r="G29" s="62"/>
      <c r="H29" s="62"/>
      <c r="I29" s="159">
        <f t="shared" si="1"/>
        <v>0</v>
      </c>
    </row>
    <row r="30" spans="1:9" ht="60" x14ac:dyDescent="0.25">
      <c r="A30" s="150" t="s">
        <v>345</v>
      </c>
      <c r="B30" s="150">
        <v>94055</v>
      </c>
      <c r="C30" s="153" t="s">
        <v>228</v>
      </c>
      <c r="D30" s="89" t="s">
        <v>23</v>
      </c>
      <c r="E30" s="89"/>
      <c r="F30" s="62"/>
      <c r="G30" s="62"/>
      <c r="H30" s="62"/>
      <c r="I30" s="159">
        <f t="shared" si="1"/>
        <v>0</v>
      </c>
    </row>
    <row r="31" spans="1:9" ht="75" x14ac:dyDescent="0.25">
      <c r="A31" s="150" t="s">
        <v>346</v>
      </c>
      <c r="B31" s="150">
        <v>94056</v>
      </c>
      <c r="C31" s="153" t="s">
        <v>229</v>
      </c>
      <c r="D31" s="89" t="s">
        <v>23</v>
      </c>
      <c r="E31" s="89"/>
      <c r="F31" s="62"/>
      <c r="G31" s="62"/>
      <c r="H31" s="62"/>
      <c r="I31" s="159">
        <f t="shared" si="1"/>
        <v>0</v>
      </c>
    </row>
    <row r="32" spans="1:9" ht="60" x14ac:dyDescent="0.25">
      <c r="A32" s="150" t="s">
        <v>347</v>
      </c>
      <c r="B32" s="150">
        <v>94057</v>
      </c>
      <c r="C32" s="153" t="s">
        <v>230</v>
      </c>
      <c r="D32" s="89" t="s">
        <v>23</v>
      </c>
      <c r="E32" s="89"/>
      <c r="F32" s="62"/>
      <c r="G32" s="62"/>
      <c r="H32" s="62"/>
      <c r="I32" s="159">
        <f t="shared" si="1"/>
        <v>0</v>
      </c>
    </row>
    <row r="33" spans="1:9" ht="60" x14ac:dyDescent="0.25">
      <c r="A33" s="150" t="s">
        <v>348</v>
      </c>
      <c r="B33" s="150">
        <v>94058</v>
      </c>
      <c r="C33" s="153" t="s">
        <v>231</v>
      </c>
      <c r="D33" s="89" t="s">
        <v>23</v>
      </c>
      <c r="E33" s="89"/>
      <c r="F33" s="62"/>
      <c r="G33" s="62"/>
      <c r="H33" s="62"/>
      <c r="I33" s="159">
        <f t="shared" si="1"/>
        <v>0</v>
      </c>
    </row>
    <row r="34" spans="1:9" x14ac:dyDescent="0.25">
      <c r="A34" s="149" t="s">
        <v>136</v>
      </c>
      <c r="B34" s="318" t="s">
        <v>187</v>
      </c>
      <c r="C34" s="318"/>
      <c r="D34" s="318"/>
      <c r="E34" s="318"/>
      <c r="F34" s="318"/>
      <c r="G34" s="318"/>
      <c r="H34" s="318"/>
      <c r="I34" s="318"/>
    </row>
    <row r="35" spans="1:9" ht="45" x14ac:dyDescent="0.25">
      <c r="A35" s="150" t="s">
        <v>349</v>
      </c>
      <c r="B35" s="150">
        <v>94097</v>
      </c>
      <c r="C35" s="153" t="s">
        <v>156</v>
      </c>
      <c r="D35" s="155" t="s">
        <v>23</v>
      </c>
      <c r="E35" s="155"/>
      <c r="F35" s="62"/>
      <c r="G35" s="62"/>
      <c r="H35" s="62"/>
      <c r="I35" s="159">
        <f t="shared" si="1"/>
        <v>0</v>
      </c>
    </row>
    <row r="36" spans="1:9" ht="45" x14ac:dyDescent="0.25">
      <c r="A36" s="150" t="s">
        <v>350</v>
      </c>
      <c r="B36" s="150">
        <v>94098</v>
      </c>
      <c r="C36" s="153" t="s">
        <v>157</v>
      </c>
      <c r="D36" s="155" t="s">
        <v>23</v>
      </c>
      <c r="E36" s="155"/>
      <c r="F36" s="62"/>
      <c r="G36" s="62"/>
      <c r="H36" s="62"/>
      <c r="I36" s="159">
        <f t="shared" si="1"/>
        <v>0</v>
      </c>
    </row>
    <row r="37" spans="1:9" ht="45" x14ac:dyDescent="0.25">
      <c r="A37" s="150" t="s">
        <v>351</v>
      </c>
      <c r="B37" s="150">
        <v>94099</v>
      </c>
      <c r="C37" s="153" t="s">
        <v>158</v>
      </c>
      <c r="D37" s="155" t="s">
        <v>23</v>
      </c>
      <c r="E37" s="155"/>
      <c r="F37" s="62"/>
      <c r="G37" s="62"/>
      <c r="H37" s="62"/>
      <c r="I37" s="159">
        <f t="shared" si="1"/>
        <v>0</v>
      </c>
    </row>
    <row r="38" spans="1:9" ht="45" x14ac:dyDescent="0.25">
      <c r="A38" s="150" t="s">
        <v>352</v>
      </c>
      <c r="B38" s="150">
        <v>94100</v>
      </c>
      <c r="C38" s="152" t="s">
        <v>159</v>
      </c>
      <c r="D38" s="155" t="s">
        <v>23</v>
      </c>
      <c r="E38" s="155"/>
      <c r="F38" s="62"/>
      <c r="G38" s="62"/>
      <c r="H38" s="62"/>
      <c r="I38" s="159">
        <f t="shared" si="1"/>
        <v>0</v>
      </c>
    </row>
    <row r="39" spans="1:9" x14ac:dyDescent="0.25">
      <c r="A39" s="149" t="s">
        <v>293</v>
      </c>
      <c r="B39" s="318" t="s">
        <v>186</v>
      </c>
      <c r="C39" s="318"/>
      <c r="D39" s="318"/>
      <c r="E39" s="318"/>
      <c r="F39" s="318"/>
      <c r="G39" s="318"/>
      <c r="H39" s="318"/>
      <c r="I39" s="318"/>
    </row>
    <row r="40" spans="1:9" ht="60" x14ac:dyDescent="0.25">
      <c r="A40" s="150" t="s">
        <v>353</v>
      </c>
      <c r="B40" s="150">
        <v>94102</v>
      </c>
      <c r="C40" s="153" t="s">
        <v>165</v>
      </c>
      <c r="D40" s="89" t="s">
        <v>33</v>
      </c>
      <c r="E40" s="89"/>
      <c r="F40" s="62"/>
      <c r="G40" s="62"/>
      <c r="H40" s="62"/>
      <c r="I40" s="159">
        <f>F40*G40</f>
        <v>0</v>
      </c>
    </row>
    <row r="41" spans="1:9" ht="60" x14ac:dyDescent="0.25">
      <c r="A41" s="150" t="s">
        <v>354</v>
      </c>
      <c r="B41" s="150">
        <v>94103</v>
      </c>
      <c r="C41" s="153" t="s">
        <v>166</v>
      </c>
      <c r="D41" s="89" t="s">
        <v>33</v>
      </c>
      <c r="E41" s="89"/>
      <c r="F41" s="62"/>
      <c r="G41" s="62"/>
      <c r="H41" s="62"/>
      <c r="I41" s="159">
        <f t="shared" ref="I41:I55" si="2">F41*G41</f>
        <v>0</v>
      </c>
    </row>
    <row r="42" spans="1:9" ht="60" x14ac:dyDescent="0.25">
      <c r="A42" s="150" t="s">
        <v>355</v>
      </c>
      <c r="B42" s="150">
        <v>94104</v>
      </c>
      <c r="C42" s="153" t="s">
        <v>160</v>
      </c>
      <c r="D42" s="89" t="s">
        <v>33</v>
      </c>
      <c r="E42" s="89"/>
      <c r="F42" s="62"/>
      <c r="G42" s="62"/>
      <c r="H42" s="62"/>
      <c r="I42" s="159">
        <f t="shared" si="2"/>
        <v>0</v>
      </c>
    </row>
    <row r="43" spans="1:9" ht="60" x14ac:dyDescent="0.25">
      <c r="A43" s="150" t="s">
        <v>356</v>
      </c>
      <c r="B43" s="150">
        <v>94105</v>
      </c>
      <c r="C43" s="153" t="s">
        <v>161</v>
      </c>
      <c r="D43" s="89" t="s">
        <v>33</v>
      </c>
      <c r="E43" s="89"/>
      <c r="F43" s="62"/>
      <c r="G43" s="62"/>
      <c r="H43" s="62"/>
      <c r="I43" s="159">
        <f t="shared" si="2"/>
        <v>0</v>
      </c>
    </row>
    <row r="44" spans="1:9" ht="60" x14ac:dyDescent="0.25">
      <c r="A44" s="150" t="s">
        <v>357</v>
      </c>
      <c r="B44" s="150">
        <v>94106</v>
      </c>
      <c r="C44" s="153" t="s">
        <v>162</v>
      </c>
      <c r="D44" s="89" t="s">
        <v>33</v>
      </c>
      <c r="E44" s="89"/>
      <c r="F44" s="62"/>
      <c r="G44" s="62"/>
      <c r="H44" s="62"/>
      <c r="I44" s="159">
        <f t="shared" si="2"/>
        <v>0</v>
      </c>
    </row>
    <row r="45" spans="1:9" ht="60" x14ac:dyDescent="0.25">
      <c r="A45" s="150" t="s">
        <v>358</v>
      </c>
      <c r="B45" s="150">
        <v>94107</v>
      </c>
      <c r="C45" s="153" t="s">
        <v>163</v>
      </c>
      <c r="D45" s="89" t="s">
        <v>33</v>
      </c>
      <c r="E45" s="89"/>
      <c r="F45" s="62"/>
      <c r="G45" s="62"/>
      <c r="H45" s="62"/>
      <c r="I45" s="159">
        <f t="shared" si="2"/>
        <v>0</v>
      </c>
    </row>
    <row r="46" spans="1:9" ht="60" x14ac:dyDescent="0.25">
      <c r="A46" s="150" t="s">
        <v>359</v>
      </c>
      <c r="B46" s="150">
        <v>94108</v>
      </c>
      <c r="C46" s="153" t="s">
        <v>164</v>
      </c>
      <c r="D46" s="89" t="s">
        <v>33</v>
      </c>
      <c r="E46" s="89"/>
      <c r="F46" s="62"/>
      <c r="G46" s="62"/>
      <c r="H46" s="62"/>
      <c r="I46" s="159">
        <f t="shared" si="2"/>
        <v>0</v>
      </c>
    </row>
    <row r="47" spans="1:9" ht="60" x14ac:dyDescent="0.25">
      <c r="A47" s="150" t="s">
        <v>360</v>
      </c>
      <c r="B47" s="150">
        <v>94110</v>
      </c>
      <c r="C47" s="153" t="s">
        <v>167</v>
      </c>
      <c r="D47" s="89" t="s">
        <v>33</v>
      </c>
      <c r="E47" s="89"/>
      <c r="F47" s="62"/>
      <c r="G47" s="62"/>
      <c r="H47" s="62"/>
      <c r="I47" s="159">
        <f t="shared" si="2"/>
        <v>0</v>
      </c>
    </row>
    <row r="48" spans="1:9" ht="60" x14ac:dyDescent="0.25">
      <c r="A48" s="150" t="s">
        <v>361</v>
      </c>
      <c r="B48" s="150">
        <v>94111</v>
      </c>
      <c r="C48" s="153" t="s">
        <v>168</v>
      </c>
      <c r="D48" s="89" t="s">
        <v>33</v>
      </c>
      <c r="E48" s="89"/>
      <c r="F48" s="62"/>
      <c r="G48" s="62"/>
      <c r="H48" s="62"/>
      <c r="I48" s="159">
        <f t="shared" si="2"/>
        <v>0</v>
      </c>
    </row>
    <row r="49" spans="1:9" ht="60" x14ac:dyDescent="0.25">
      <c r="A49" s="150" t="s">
        <v>362</v>
      </c>
      <c r="B49" s="150">
        <v>94112</v>
      </c>
      <c r="C49" s="153" t="s">
        <v>169</v>
      </c>
      <c r="D49" s="89" t="s">
        <v>33</v>
      </c>
      <c r="E49" s="89"/>
      <c r="F49" s="62"/>
      <c r="G49" s="62"/>
      <c r="H49" s="62"/>
      <c r="I49" s="159">
        <f t="shared" si="2"/>
        <v>0</v>
      </c>
    </row>
    <row r="50" spans="1:9" ht="60" x14ac:dyDescent="0.25">
      <c r="A50" s="150" t="s">
        <v>363</v>
      </c>
      <c r="B50" s="150">
        <v>94113</v>
      </c>
      <c r="C50" s="153" t="s">
        <v>170</v>
      </c>
      <c r="D50" s="89" t="s">
        <v>33</v>
      </c>
      <c r="E50" s="89"/>
      <c r="F50" s="62"/>
      <c r="G50" s="62"/>
      <c r="H50" s="62"/>
      <c r="I50" s="159">
        <f t="shared" si="2"/>
        <v>0</v>
      </c>
    </row>
    <row r="51" spans="1:9" ht="60" x14ac:dyDescent="0.25">
      <c r="A51" s="150" t="s">
        <v>364</v>
      </c>
      <c r="B51" s="150">
        <v>94114</v>
      </c>
      <c r="C51" s="153" t="s">
        <v>171</v>
      </c>
      <c r="D51" s="89" t="s">
        <v>33</v>
      </c>
      <c r="E51" s="89"/>
      <c r="F51" s="62"/>
      <c r="G51" s="62"/>
      <c r="H51" s="62"/>
      <c r="I51" s="159">
        <f t="shared" si="2"/>
        <v>0</v>
      </c>
    </row>
    <row r="52" spans="1:9" ht="60" x14ac:dyDescent="0.25">
      <c r="A52" s="150" t="s">
        <v>365</v>
      </c>
      <c r="B52" s="150">
        <v>94115</v>
      </c>
      <c r="C52" s="153" t="s">
        <v>172</v>
      </c>
      <c r="D52" s="89" t="s">
        <v>33</v>
      </c>
      <c r="E52" s="89"/>
      <c r="F52" s="62"/>
      <c r="G52" s="62"/>
      <c r="H52" s="62"/>
      <c r="I52" s="159">
        <f t="shared" si="2"/>
        <v>0</v>
      </c>
    </row>
    <row r="53" spans="1:9" ht="60" x14ac:dyDescent="0.25">
      <c r="A53" s="150" t="s">
        <v>366</v>
      </c>
      <c r="B53" s="150">
        <v>94116</v>
      </c>
      <c r="C53" s="153" t="s">
        <v>173</v>
      </c>
      <c r="D53" s="89" t="s">
        <v>33</v>
      </c>
      <c r="E53" s="89"/>
      <c r="F53" s="62"/>
      <c r="G53" s="62"/>
      <c r="H53" s="62"/>
      <c r="I53" s="159">
        <f t="shared" si="2"/>
        <v>0</v>
      </c>
    </row>
    <row r="54" spans="1:9" ht="60" x14ac:dyDescent="0.25">
      <c r="A54" s="150" t="s">
        <v>367</v>
      </c>
      <c r="B54" s="150">
        <v>94117</v>
      </c>
      <c r="C54" s="153" t="s">
        <v>174</v>
      </c>
      <c r="D54" s="89" t="s">
        <v>33</v>
      </c>
      <c r="E54" s="89"/>
      <c r="F54" s="62"/>
      <c r="G54" s="62"/>
      <c r="H54" s="62"/>
      <c r="I54" s="159">
        <f t="shared" si="2"/>
        <v>0</v>
      </c>
    </row>
    <row r="55" spans="1:9" ht="60" x14ac:dyDescent="0.25">
      <c r="A55" s="150" t="s">
        <v>368</v>
      </c>
      <c r="B55" s="150">
        <v>94118</v>
      </c>
      <c r="C55" s="153" t="s">
        <v>175</v>
      </c>
      <c r="D55" s="89" t="s">
        <v>33</v>
      </c>
      <c r="E55" s="89"/>
      <c r="F55" s="62"/>
      <c r="G55" s="62"/>
      <c r="H55" s="62"/>
      <c r="I55" s="159">
        <f t="shared" si="2"/>
        <v>0</v>
      </c>
    </row>
    <row r="56" spans="1:9" ht="15" customHeight="1" x14ac:dyDescent="0.25">
      <c r="A56" s="149" t="s">
        <v>294</v>
      </c>
      <c r="B56" s="318" t="s">
        <v>216</v>
      </c>
      <c r="C56" s="318"/>
      <c r="D56" s="318"/>
      <c r="E56" s="318"/>
      <c r="F56" s="318"/>
      <c r="G56" s="318"/>
      <c r="H56" s="318"/>
      <c r="I56" s="318"/>
    </row>
    <row r="57" spans="1:9" ht="75" x14ac:dyDescent="0.25">
      <c r="A57" s="150" t="s">
        <v>369</v>
      </c>
      <c r="B57" s="150">
        <v>92210</v>
      </c>
      <c r="C57" s="156" t="s">
        <v>188</v>
      </c>
      <c r="D57" s="89" t="s">
        <v>47</v>
      </c>
      <c r="E57" s="89"/>
      <c r="F57" s="62"/>
      <c r="G57" s="62"/>
      <c r="H57" s="62"/>
      <c r="I57" s="159">
        <f>F57</f>
        <v>0</v>
      </c>
    </row>
    <row r="58" spans="1:9" ht="75" x14ac:dyDescent="0.25">
      <c r="A58" s="150" t="s">
        <v>370</v>
      </c>
      <c r="B58" s="150">
        <v>92211</v>
      </c>
      <c r="C58" s="154" t="s">
        <v>189</v>
      </c>
      <c r="D58" s="89" t="s">
        <v>47</v>
      </c>
      <c r="E58" s="89"/>
      <c r="F58" s="62"/>
      <c r="G58" s="62"/>
      <c r="H58" s="62"/>
      <c r="I58" s="159">
        <f t="shared" ref="I58:I70" si="3">F58</f>
        <v>0</v>
      </c>
    </row>
    <row r="59" spans="1:9" ht="75" x14ac:dyDescent="0.25">
      <c r="A59" s="150" t="s">
        <v>371</v>
      </c>
      <c r="B59" s="150">
        <v>92212</v>
      </c>
      <c r="C59" s="154" t="s">
        <v>190</v>
      </c>
      <c r="D59" s="89" t="s">
        <v>47</v>
      </c>
      <c r="E59" s="89"/>
      <c r="F59" s="62"/>
      <c r="G59" s="62"/>
      <c r="H59" s="62"/>
      <c r="I59" s="159">
        <f t="shared" si="3"/>
        <v>0</v>
      </c>
    </row>
    <row r="60" spans="1:9" ht="75" x14ac:dyDescent="0.25">
      <c r="A60" s="150" t="s">
        <v>372</v>
      </c>
      <c r="B60" s="150">
        <v>92213</v>
      </c>
      <c r="C60" s="154" t="s">
        <v>191</v>
      </c>
      <c r="D60" s="89" t="s">
        <v>47</v>
      </c>
      <c r="E60" s="89"/>
      <c r="F60" s="62"/>
      <c r="G60" s="62"/>
      <c r="H60" s="62"/>
      <c r="I60" s="159">
        <f t="shared" si="3"/>
        <v>0</v>
      </c>
    </row>
    <row r="61" spans="1:9" ht="75" x14ac:dyDescent="0.25">
      <c r="A61" s="150" t="s">
        <v>373</v>
      </c>
      <c r="B61" s="150">
        <v>92214</v>
      </c>
      <c r="C61" s="154" t="s">
        <v>192</v>
      </c>
      <c r="D61" s="89" t="s">
        <v>47</v>
      </c>
      <c r="E61" s="89"/>
      <c r="F61" s="62"/>
      <c r="G61" s="62"/>
      <c r="H61" s="62"/>
      <c r="I61" s="159">
        <f t="shared" si="3"/>
        <v>0</v>
      </c>
    </row>
    <row r="62" spans="1:9" ht="75" x14ac:dyDescent="0.25">
      <c r="A62" s="150" t="s">
        <v>374</v>
      </c>
      <c r="B62" s="150">
        <v>92215</v>
      </c>
      <c r="C62" s="154" t="s">
        <v>193</v>
      </c>
      <c r="D62" s="89" t="s">
        <v>47</v>
      </c>
      <c r="E62" s="89"/>
      <c r="F62" s="62"/>
      <c r="G62" s="62"/>
      <c r="H62" s="62"/>
      <c r="I62" s="159">
        <f t="shared" si="3"/>
        <v>0</v>
      </c>
    </row>
    <row r="63" spans="1:9" ht="75" x14ac:dyDescent="0.25">
      <c r="A63" s="150" t="s">
        <v>375</v>
      </c>
      <c r="B63" s="150">
        <v>92216</v>
      </c>
      <c r="C63" s="154" t="s">
        <v>194</v>
      </c>
      <c r="D63" s="89" t="s">
        <v>47</v>
      </c>
      <c r="E63" s="89"/>
      <c r="F63" s="62"/>
      <c r="G63" s="62"/>
      <c r="H63" s="62"/>
      <c r="I63" s="159">
        <f t="shared" si="3"/>
        <v>0</v>
      </c>
    </row>
    <row r="64" spans="1:9" ht="60" x14ac:dyDescent="0.25">
      <c r="A64" s="150" t="s">
        <v>376</v>
      </c>
      <c r="B64" s="150">
        <v>92219</v>
      </c>
      <c r="C64" s="154" t="s">
        <v>195</v>
      </c>
      <c r="D64" s="89" t="s">
        <v>47</v>
      </c>
      <c r="E64" s="89"/>
      <c r="F64" s="62"/>
      <c r="G64" s="62"/>
      <c r="H64" s="62"/>
      <c r="I64" s="159">
        <f t="shared" si="3"/>
        <v>0</v>
      </c>
    </row>
    <row r="65" spans="1:9" ht="60" x14ac:dyDescent="0.25">
      <c r="A65" s="150" t="s">
        <v>377</v>
      </c>
      <c r="B65" s="150">
        <v>92220</v>
      </c>
      <c r="C65" s="154" t="s">
        <v>196</v>
      </c>
      <c r="D65" s="89" t="s">
        <v>47</v>
      </c>
      <c r="E65" s="89"/>
      <c r="F65" s="62"/>
      <c r="G65" s="62"/>
      <c r="H65" s="62"/>
      <c r="I65" s="159">
        <f t="shared" si="3"/>
        <v>0</v>
      </c>
    </row>
    <row r="66" spans="1:9" ht="60" x14ac:dyDescent="0.25">
      <c r="A66" s="150" t="s">
        <v>378</v>
      </c>
      <c r="B66" s="150">
        <v>92221</v>
      </c>
      <c r="C66" s="154" t="s">
        <v>197</v>
      </c>
      <c r="D66" s="89" t="s">
        <v>47</v>
      </c>
      <c r="E66" s="89"/>
      <c r="F66" s="62"/>
      <c r="G66" s="62"/>
      <c r="H66" s="62"/>
      <c r="I66" s="159">
        <f t="shared" si="3"/>
        <v>0</v>
      </c>
    </row>
    <row r="67" spans="1:9" ht="60" x14ac:dyDescent="0.25">
      <c r="A67" s="150" t="s">
        <v>379</v>
      </c>
      <c r="B67" s="150">
        <v>92222</v>
      </c>
      <c r="C67" s="154" t="s">
        <v>198</v>
      </c>
      <c r="D67" s="89" t="s">
        <v>47</v>
      </c>
      <c r="E67" s="89"/>
      <c r="F67" s="62"/>
      <c r="G67" s="62"/>
      <c r="H67" s="62"/>
      <c r="I67" s="159">
        <f t="shared" si="3"/>
        <v>0</v>
      </c>
    </row>
    <row r="68" spans="1:9" ht="60" x14ac:dyDescent="0.25">
      <c r="A68" s="150" t="s">
        <v>380</v>
      </c>
      <c r="B68" s="150">
        <v>92223</v>
      </c>
      <c r="C68" s="154" t="s">
        <v>199</v>
      </c>
      <c r="D68" s="89" t="s">
        <v>47</v>
      </c>
      <c r="E68" s="89"/>
      <c r="F68" s="62"/>
      <c r="G68" s="62"/>
      <c r="H68" s="62"/>
      <c r="I68" s="159">
        <f t="shared" si="3"/>
        <v>0</v>
      </c>
    </row>
    <row r="69" spans="1:9" ht="60" x14ac:dyDescent="0.25">
      <c r="A69" s="150" t="s">
        <v>381</v>
      </c>
      <c r="B69" s="150">
        <v>92224</v>
      </c>
      <c r="C69" s="154" t="s">
        <v>200</v>
      </c>
      <c r="D69" s="89" t="s">
        <v>47</v>
      </c>
      <c r="E69" s="89"/>
      <c r="F69" s="62"/>
      <c r="G69" s="62"/>
      <c r="H69" s="62"/>
      <c r="I69" s="159">
        <f t="shared" si="3"/>
        <v>0</v>
      </c>
    </row>
    <row r="70" spans="1:9" ht="60" x14ac:dyDescent="0.25">
      <c r="A70" s="150" t="s">
        <v>382</v>
      </c>
      <c r="B70" s="150">
        <v>92226</v>
      </c>
      <c r="C70" s="154" t="s">
        <v>201</v>
      </c>
      <c r="D70" s="89" t="s">
        <v>47</v>
      </c>
      <c r="E70" s="89"/>
      <c r="F70" s="62"/>
      <c r="G70" s="62"/>
      <c r="H70" s="62"/>
      <c r="I70" s="159">
        <f t="shared" si="3"/>
        <v>0</v>
      </c>
    </row>
    <row r="71" spans="1:9" ht="15" customHeight="1" x14ac:dyDescent="0.25">
      <c r="A71" s="149" t="s">
        <v>383</v>
      </c>
      <c r="B71" s="318" t="s">
        <v>202</v>
      </c>
      <c r="C71" s="318"/>
      <c r="D71" s="318"/>
      <c r="E71" s="318"/>
      <c r="F71" s="318"/>
      <c r="G71" s="318"/>
      <c r="H71" s="318"/>
      <c r="I71" s="318"/>
    </row>
    <row r="72" spans="1:9" ht="45" x14ac:dyDescent="0.25">
      <c r="A72" s="150" t="s">
        <v>384</v>
      </c>
      <c r="B72" s="150" t="s">
        <v>204</v>
      </c>
      <c r="C72" s="154" t="s">
        <v>203</v>
      </c>
      <c r="D72" s="89" t="s">
        <v>205</v>
      </c>
      <c r="E72" s="89"/>
      <c r="F72" s="62"/>
      <c r="G72" s="62"/>
      <c r="H72" s="62"/>
      <c r="I72" s="159">
        <f>E72</f>
        <v>0</v>
      </c>
    </row>
    <row r="73" spans="1:9" ht="45" x14ac:dyDescent="0.25">
      <c r="A73" s="150" t="s">
        <v>385</v>
      </c>
      <c r="B73" s="150" t="s">
        <v>207</v>
      </c>
      <c r="C73" s="153" t="s">
        <v>206</v>
      </c>
      <c r="D73" s="89" t="s">
        <v>205</v>
      </c>
      <c r="E73" s="89"/>
      <c r="F73" s="62"/>
      <c r="G73" s="62"/>
      <c r="H73" s="62"/>
      <c r="I73" s="159">
        <f t="shared" ref="I73:I77" si="4">E73</f>
        <v>0</v>
      </c>
    </row>
    <row r="74" spans="1:9" ht="45" x14ac:dyDescent="0.25">
      <c r="A74" s="150" t="s">
        <v>386</v>
      </c>
      <c r="B74" s="150" t="s">
        <v>209</v>
      </c>
      <c r="C74" s="153" t="s">
        <v>208</v>
      </c>
      <c r="D74" s="89" t="s">
        <v>205</v>
      </c>
      <c r="E74" s="89"/>
      <c r="F74" s="62"/>
      <c r="G74" s="62"/>
      <c r="H74" s="62"/>
      <c r="I74" s="159">
        <f t="shared" si="4"/>
        <v>0</v>
      </c>
    </row>
    <row r="75" spans="1:9" ht="45" x14ac:dyDescent="0.25">
      <c r="A75" s="150" t="s">
        <v>387</v>
      </c>
      <c r="B75" s="150" t="s">
        <v>211</v>
      </c>
      <c r="C75" s="153" t="s">
        <v>210</v>
      </c>
      <c r="D75" s="89" t="s">
        <v>205</v>
      </c>
      <c r="E75" s="89"/>
      <c r="F75" s="62"/>
      <c r="G75" s="62"/>
      <c r="H75" s="62"/>
      <c r="I75" s="159">
        <f t="shared" si="4"/>
        <v>0</v>
      </c>
    </row>
    <row r="76" spans="1:9" ht="60" x14ac:dyDescent="0.25">
      <c r="A76" s="150" t="s">
        <v>388</v>
      </c>
      <c r="B76" s="150" t="s">
        <v>213</v>
      </c>
      <c r="C76" s="153" t="s">
        <v>212</v>
      </c>
      <c r="D76" s="89" t="s">
        <v>205</v>
      </c>
      <c r="E76" s="89"/>
      <c r="F76" s="62"/>
      <c r="G76" s="62"/>
      <c r="H76" s="62"/>
      <c r="I76" s="159">
        <f t="shared" si="4"/>
        <v>0</v>
      </c>
    </row>
    <row r="77" spans="1:9" ht="45" x14ac:dyDescent="0.25">
      <c r="A77" s="150" t="s">
        <v>389</v>
      </c>
      <c r="B77" s="150" t="s">
        <v>214</v>
      </c>
      <c r="C77" s="153" t="s">
        <v>215</v>
      </c>
      <c r="D77" s="89" t="s">
        <v>205</v>
      </c>
      <c r="E77" s="89"/>
      <c r="F77" s="62"/>
      <c r="G77" s="62"/>
      <c r="H77" s="62"/>
      <c r="I77" s="159">
        <f t="shared" si="4"/>
        <v>0</v>
      </c>
    </row>
    <row r="78" spans="1:9" ht="15" customHeight="1" x14ac:dyDescent="0.25">
      <c r="A78" s="149" t="s">
        <v>426</v>
      </c>
      <c r="B78" s="318" t="s">
        <v>232</v>
      </c>
      <c r="C78" s="318"/>
      <c r="D78" s="318"/>
      <c r="E78" s="318"/>
      <c r="F78" s="318"/>
      <c r="G78" s="318"/>
      <c r="H78" s="318"/>
      <c r="I78" s="318"/>
    </row>
    <row r="79" spans="1:9" ht="90" x14ac:dyDescent="0.25">
      <c r="A79" s="150" t="s">
        <v>390</v>
      </c>
      <c r="B79" s="150">
        <v>93374</v>
      </c>
      <c r="C79" s="154" t="s">
        <v>234</v>
      </c>
      <c r="D79" s="89" t="s">
        <v>33</v>
      </c>
      <c r="E79" s="89"/>
      <c r="F79" s="62"/>
      <c r="G79" s="62"/>
      <c r="H79" s="62"/>
      <c r="I79" s="159">
        <f t="shared" ref="I79:I88" si="5">F79*G79*H79</f>
        <v>0</v>
      </c>
    </row>
    <row r="80" spans="1:9" ht="90" x14ac:dyDescent="0.25">
      <c r="A80" s="150" t="s">
        <v>391</v>
      </c>
      <c r="B80" s="150">
        <v>93375</v>
      </c>
      <c r="C80" s="154" t="s">
        <v>235</v>
      </c>
      <c r="D80" s="89" t="s">
        <v>33</v>
      </c>
      <c r="E80" s="89"/>
      <c r="F80" s="62"/>
      <c r="G80" s="62"/>
      <c r="H80" s="62"/>
      <c r="I80" s="159">
        <f t="shared" si="5"/>
        <v>0</v>
      </c>
    </row>
    <row r="81" spans="1:9" ht="90" x14ac:dyDescent="0.25">
      <c r="A81" s="150" t="s">
        <v>392</v>
      </c>
      <c r="B81" s="150">
        <v>93376</v>
      </c>
      <c r="C81" s="154" t="s">
        <v>236</v>
      </c>
      <c r="D81" s="89" t="s">
        <v>33</v>
      </c>
      <c r="E81" s="89"/>
      <c r="F81" s="62"/>
      <c r="G81" s="62"/>
      <c r="H81" s="62"/>
      <c r="I81" s="159">
        <f t="shared" si="5"/>
        <v>0</v>
      </c>
    </row>
    <row r="82" spans="1:9" ht="90" x14ac:dyDescent="0.25">
      <c r="A82" s="150" t="s">
        <v>393</v>
      </c>
      <c r="B82" s="150">
        <v>93377</v>
      </c>
      <c r="C82" s="154" t="s">
        <v>237</v>
      </c>
      <c r="D82" s="89" t="s">
        <v>33</v>
      </c>
      <c r="E82" s="89"/>
      <c r="F82" s="62"/>
      <c r="G82" s="62"/>
      <c r="H82" s="62"/>
      <c r="I82" s="159">
        <f t="shared" si="5"/>
        <v>0</v>
      </c>
    </row>
    <row r="83" spans="1:9" ht="90" x14ac:dyDescent="0.25">
      <c r="A83" s="150" t="s">
        <v>394</v>
      </c>
      <c r="B83" s="150">
        <v>93378</v>
      </c>
      <c r="C83" s="154" t="s">
        <v>238</v>
      </c>
      <c r="D83" s="89" t="s">
        <v>33</v>
      </c>
      <c r="E83" s="89"/>
      <c r="F83" s="62"/>
      <c r="G83" s="62"/>
      <c r="H83" s="62"/>
      <c r="I83" s="159">
        <f t="shared" si="5"/>
        <v>0</v>
      </c>
    </row>
    <row r="84" spans="1:9" ht="90" x14ac:dyDescent="0.25">
      <c r="A84" s="150" t="s">
        <v>395</v>
      </c>
      <c r="B84" s="150">
        <v>93379</v>
      </c>
      <c r="C84" s="154" t="s">
        <v>239</v>
      </c>
      <c r="D84" s="89" t="s">
        <v>33</v>
      </c>
      <c r="E84" s="89"/>
      <c r="F84" s="62"/>
      <c r="G84" s="62"/>
      <c r="H84" s="62"/>
      <c r="I84" s="159">
        <f t="shared" si="5"/>
        <v>0</v>
      </c>
    </row>
    <row r="85" spans="1:9" ht="90" x14ac:dyDescent="0.25">
      <c r="A85" s="150" t="s">
        <v>396</v>
      </c>
      <c r="B85" s="150">
        <v>93380</v>
      </c>
      <c r="C85" s="154" t="s">
        <v>240</v>
      </c>
      <c r="D85" s="89" t="s">
        <v>33</v>
      </c>
      <c r="E85" s="89"/>
      <c r="F85" s="62"/>
      <c r="G85" s="62"/>
      <c r="H85" s="62"/>
      <c r="I85" s="159">
        <f t="shared" si="5"/>
        <v>0</v>
      </c>
    </row>
    <row r="86" spans="1:9" ht="90" x14ac:dyDescent="0.25">
      <c r="A86" s="150" t="s">
        <v>397</v>
      </c>
      <c r="B86" s="150">
        <v>93381</v>
      </c>
      <c r="C86" s="154" t="s">
        <v>241</v>
      </c>
      <c r="D86" s="89" t="s">
        <v>33</v>
      </c>
      <c r="E86" s="89"/>
      <c r="F86" s="62"/>
      <c r="G86" s="62"/>
      <c r="H86" s="62"/>
      <c r="I86" s="159">
        <f t="shared" si="5"/>
        <v>0</v>
      </c>
    </row>
    <row r="87" spans="1:9" ht="30" x14ac:dyDescent="0.25">
      <c r="A87" s="150" t="s">
        <v>398</v>
      </c>
      <c r="B87" s="150">
        <v>93382</v>
      </c>
      <c r="C87" s="154" t="s">
        <v>242</v>
      </c>
      <c r="D87" s="89" t="s">
        <v>33</v>
      </c>
      <c r="E87" s="89"/>
      <c r="F87" s="62"/>
      <c r="G87" s="62"/>
      <c r="H87" s="62"/>
      <c r="I87" s="159">
        <f t="shared" si="5"/>
        <v>0</v>
      </c>
    </row>
    <row r="88" spans="1:9" ht="15.75" x14ac:dyDescent="0.25">
      <c r="A88" s="150" t="s">
        <v>399</v>
      </c>
      <c r="B88" s="150">
        <v>96995</v>
      </c>
      <c r="C88" s="154" t="s">
        <v>243</v>
      </c>
      <c r="D88" s="89" t="s">
        <v>33</v>
      </c>
      <c r="E88" s="89"/>
      <c r="F88" s="62"/>
      <c r="G88" s="62"/>
      <c r="H88" s="62"/>
      <c r="I88" s="159">
        <f t="shared" si="5"/>
        <v>0</v>
      </c>
    </row>
    <row r="89" spans="1:9" ht="30" x14ac:dyDescent="0.25">
      <c r="A89" s="150" t="s">
        <v>400</v>
      </c>
      <c r="B89" s="150">
        <v>83346</v>
      </c>
      <c r="C89" s="154" t="s">
        <v>233</v>
      </c>
      <c r="D89" s="89" t="s">
        <v>33</v>
      </c>
      <c r="E89" s="89"/>
      <c r="F89" s="62"/>
      <c r="G89" s="62"/>
      <c r="H89" s="62"/>
      <c r="I89" s="159">
        <f>F89*G89*H89</f>
        <v>0</v>
      </c>
    </row>
    <row r="90" spans="1:9" ht="15" customHeight="1" x14ac:dyDescent="0.25">
      <c r="A90" s="149" t="s">
        <v>401</v>
      </c>
      <c r="B90" s="318" t="s">
        <v>217</v>
      </c>
      <c r="C90" s="318"/>
      <c r="D90" s="318"/>
      <c r="E90" s="318"/>
      <c r="F90" s="318"/>
      <c r="G90" s="318"/>
      <c r="H90" s="318"/>
      <c r="I90" s="318"/>
    </row>
    <row r="91" spans="1:9" ht="30" x14ac:dyDescent="0.25">
      <c r="A91" s="150" t="s">
        <v>402</v>
      </c>
      <c r="B91" s="157" t="s">
        <v>244</v>
      </c>
      <c r="C91" s="152" t="s">
        <v>270</v>
      </c>
      <c r="D91" s="155" t="s">
        <v>205</v>
      </c>
      <c r="E91" s="155"/>
      <c r="F91" s="62"/>
      <c r="G91" s="62"/>
      <c r="H91" s="62"/>
      <c r="I91" s="159">
        <f>E91</f>
        <v>0</v>
      </c>
    </row>
    <row r="92" spans="1:9" ht="30" x14ac:dyDescent="0.25">
      <c r="A92" s="150" t="s">
        <v>403</v>
      </c>
      <c r="B92" s="157" t="s">
        <v>245</v>
      </c>
      <c r="C92" s="152" t="s">
        <v>271</v>
      </c>
      <c r="D92" s="155" t="s">
        <v>205</v>
      </c>
      <c r="E92" s="155"/>
      <c r="F92" s="62"/>
      <c r="G92" s="62"/>
      <c r="H92" s="62"/>
      <c r="I92" s="159">
        <f t="shared" ref="I92:I114" si="6">E92</f>
        <v>0</v>
      </c>
    </row>
    <row r="93" spans="1:9" ht="30" x14ac:dyDescent="0.25">
      <c r="A93" s="150" t="s">
        <v>404</v>
      </c>
      <c r="B93" s="157" t="s">
        <v>246</v>
      </c>
      <c r="C93" s="152" t="s">
        <v>272</v>
      </c>
      <c r="D93" s="155" t="s">
        <v>205</v>
      </c>
      <c r="E93" s="155"/>
      <c r="F93" s="62"/>
      <c r="G93" s="62"/>
      <c r="H93" s="62"/>
      <c r="I93" s="159">
        <f t="shared" si="6"/>
        <v>0</v>
      </c>
    </row>
    <row r="94" spans="1:9" ht="30" x14ac:dyDescent="0.25">
      <c r="A94" s="150" t="s">
        <v>405</v>
      </c>
      <c r="B94" s="157" t="s">
        <v>247</v>
      </c>
      <c r="C94" s="152" t="s">
        <v>273</v>
      </c>
      <c r="D94" s="155" t="s">
        <v>205</v>
      </c>
      <c r="E94" s="155"/>
      <c r="F94" s="62"/>
      <c r="G94" s="62"/>
      <c r="H94" s="62"/>
      <c r="I94" s="159">
        <f t="shared" si="6"/>
        <v>0</v>
      </c>
    </row>
    <row r="95" spans="1:9" ht="45" x14ac:dyDescent="0.25">
      <c r="A95" s="150" t="s">
        <v>406</v>
      </c>
      <c r="B95" s="157" t="s">
        <v>248</v>
      </c>
      <c r="C95" s="153" t="s">
        <v>259</v>
      </c>
      <c r="D95" s="155" t="s">
        <v>205</v>
      </c>
      <c r="E95" s="155"/>
      <c r="F95" s="62"/>
      <c r="G95" s="62"/>
      <c r="H95" s="62"/>
      <c r="I95" s="159">
        <f t="shared" si="6"/>
        <v>0</v>
      </c>
    </row>
    <row r="96" spans="1:9" ht="45" x14ac:dyDescent="0.25">
      <c r="A96" s="150" t="s">
        <v>407</v>
      </c>
      <c r="B96" s="157" t="s">
        <v>249</v>
      </c>
      <c r="C96" s="153" t="s">
        <v>260</v>
      </c>
      <c r="D96" s="155" t="s">
        <v>205</v>
      </c>
      <c r="E96" s="155"/>
      <c r="F96" s="62"/>
      <c r="G96" s="62"/>
      <c r="H96" s="62"/>
      <c r="I96" s="159">
        <f t="shared" si="6"/>
        <v>0</v>
      </c>
    </row>
    <row r="97" spans="1:9" ht="45" x14ac:dyDescent="0.25">
      <c r="A97" s="150" t="s">
        <v>408</v>
      </c>
      <c r="B97" s="157" t="s">
        <v>250</v>
      </c>
      <c r="C97" s="153" t="s">
        <v>261</v>
      </c>
      <c r="D97" s="155" t="s">
        <v>205</v>
      </c>
      <c r="E97" s="155"/>
      <c r="F97" s="62"/>
      <c r="G97" s="62"/>
      <c r="H97" s="62"/>
      <c r="I97" s="159">
        <f t="shared" si="6"/>
        <v>0</v>
      </c>
    </row>
    <row r="98" spans="1:9" ht="45" x14ac:dyDescent="0.25">
      <c r="A98" s="150" t="s">
        <v>409</v>
      </c>
      <c r="B98" s="157" t="s">
        <v>251</v>
      </c>
      <c r="C98" s="152" t="s">
        <v>262</v>
      </c>
      <c r="D98" s="155" t="s">
        <v>205</v>
      </c>
      <c r="E98" s="155"/>
      <c r="F98" s="62"/>
      <c r="G98" s="62"/>
      <c r="H98" s="62"/>
      <c r="I98" s="159">
        <f t="shared" si="6"/>
        <v>0</v>
      </c>
    </row>
    <row r="99" spans="1:9" ht="30" x14ac:dyDescent="0.25">
      <c r="A99" s="150" t="s">
        <v>410</v>
      </c>
      <c r="B99" s="157" t="s">
        <v>252</v>
      </c>
      <c r="C99" s="152" t="s">
        <v>263</v>
      </c>
      <c r="D99" s="155" t="s">
        <v>205</v>
      </c>
      <c r="E99" s="155"/>
      <c r="F99" s="62"/>
      <c r="G99" s="62"/>
      <c r="H99" s="62"/>
      <c r="I99" s="159">
        <f t="shared" si="6"/>
        <v>0</v>
      </c>
    </row>
    <row r="100" spans="1:9" ht="30" x14ac:dyDescent="0.25">
      <c r="A100" s="150" t="s">
        <v>411</v>
      </c>
      <c r="B100" s="157" t="s">
        <v>274</v>
      </c>
      <c r="C100" s="152" t="s">
        <v>275</v>
      </c>
      <c r="D100" s="155" t="s">
        <v>205</v>
      </c>
      <c r="E100" s="155"/>
      <c r="F100" s="62"/>
      <c r="G100" s="62"/>
      <c r="H100" s="62"/>
      <c r="I100" s="159">
        <f t="shared" si="6"/>
        <v>0</v>
      </c>
    </row>
    <row r="101" spans="1:9" ht="30" x14ac:dyDescent="0.25">
      <c r="A101" s="150" t="s">
        <v>412</v>
      </c>
      <c r="B101" s="157" t="s">
        <v>253</v>
      </c>
      <c r="C101" s="152" t="s">
        <v>264</v>
      </c>
      <c r="D101" s="155" t="s">
        <v>205</v>
      </c>
      <c r="E101" s="155"/>
      <c r="F101" s="62"/>
      <c r="G101" s="62"/>
      <c r="H101" s="62"/>
      <c r="I101" s="159">
        <f t="shared" si="6"/>
        <v>0</v>
      </c>
    </row>
    <row r="102" spans="1:9" ht="30" x14ac:dyDescent="0.25">
      <c r="A102" s="150" t="s">
        <v>413</v>
      </c>
      <c r="B102" s="157" t="s">
        <v>254</v>
      </c>
      <c r="C102" s="152" t="s">
        <v>265</v>
      </c>
      <c r="D102" s="155" t="s">
        <v>205</v>
      </c>
      <c r="E102" s="155"/>
      <c r="F102" s="62"/>
      <c r="G102" s="62"/>
      <c r="H102" s="62"/>
      <c r="I102" s="159">
        <f t="shared" si="6"/>
        <v>0</v>
      </c>
    </row>
    <row r="103" spans="1:9" ht="30" x14ac:dyDescent="0.25">
      <c r="A103" s="150" t="s">
        <v>414</v>
      </c>
      <c r="B103" s="157" t="s">
        <v>255</v>
      </c>
      <c r="C103" s="152" t="s">
        <v>266</v>
      </c>
      <c r="D103" s="155" t="s">
        <v>205</v>
      </c>
      <c r="E103" s="155"/>
      <c r="F103" s="62"/>
      <c r="G103" s="62"/>
      <c r="H103" s="62"/>
      <c r="I103" s="159">
        <f t="shared" si="6"/>
        <v>0</v>
      </c>
    </row>
    <row r="104" spans="1:9" ht="30" x14ac:dyDescent="0.25">
      <c r="A104" s="150" t="s">
        <v>415</v>
      </c>
      <c r="B104" s="157" t="s">
        <v>256</v>
      </c>
      <c r="C104" s="152" t="s">
        <v>267</v>
      </c>
      <c r="D104" s="155" t="s">
        <v>205</v>
      </c>
      <c r="E104" s="155"/>
      <c r="F104" s="62"/>
      <c r="G104" s="62"/>
      <c r="H104" s="62"/>
      <c r="I104" s="159">
        <f t="shared" si="6"/>
        <v>0</v>
      </c>
    </row>
    <row r="105" spans="1:9" ht="30" x14ac:dyDescent="0.25">
      <c r="A105" s="150" t="s">
        <v>416</v>
      </c>
      <c r="B105" s="157" t="s">
        <v>257</v>
      </c>
      <c r="C105" s="152" t="s">
        <v>268</v>
      </c>
      <c r="D105" s="155" t="s">
        <v>205</v>
      </c>
      <c r="E105" s="155"/>
      <c r="F105" s="62"/>
      <c r="G105" s="62"/>
      <c r="H105" s="62"/>
      <c r="I105" s="159">
        <f t="shared" si="6"/>
        <v>0</v>
      </c>
    </row>
    <row r="106" spans="1:9" ht="30" x14ac:dyDescent="0.25">
      <c r="A106" s="150" t="s">
        <v>417</v>
      </c>
      <c r="B106" s="157" t="s">
        <v>258</v>
      </c>
      <c r="C106" s="152" t="s">
        <v>269</v>
      </c>
      <c r="D106" s="155" t="s">
        <v>205</v>
      </c>
      <c r="E106" s="155"/>
      <c r="F106" s="62"/>
      <c r="G106" s="62"/>
      <c r="H106" s="62"/>
      <c r="I106" s="159">
        <f t="shared" si="6"/>
        <v>0</v>
      </c>
    </row>
    <row r="107" spans="1:9" ht="30" x14ac:dyDescent="0.25">
      <c r="A107" s="150" t="s">
        <v>418</v>
      </c>
      <c r="B107" s="157" t="s">
        <v>283</v>
      </c>
      <c r="C107" s="154" t="s">
        <v>284</v>
      </c>
      <c r="D107" s="155" t="s">
        <v>205</v>
      </c>
      <c r="E107" s="155"/>
      <c r="F107" s="62"/>
      <c r="G107" s="62"/>
      <c r="H107" s="62"/>
      <c r="I107" s="159">
        <f t="shared" si="6"/>
        <v>0</v>
      </c>
    </row>
    <row r="108" spans="1:9" ht="30" x14ac:dyDescent="0.25">
      <c r="A108" s="150" t="s">
        <v>419</v>
      </c>
      <c r="B108" s="157" t="s">
        <v>276</v>
      </c>
      <c r="C108" s="154" t="s">
        <v>285</v>
      </c>
      <c r="D108" s="155" t="s">
        <v>205</v>
      </c>
      <c r="E108" s="155"/>
      <c r="F108" s="62"/>
      <c r="G108" s="62"/>
      <c r="H108" s="62"/>
      <c r="I108" s="159">
        <f t="shared" si="6"/>
        <v>0</v>
      </c>
    </row>
    <row r="109" spans="1:9" ht="30" x14ac:dyDescent="0.25">
      <c r="A109" s="150" t="s">
        <v>420</v>
      </c>
      <c r="B109" s="157" t="s">
        <v>277</v>
      </c>
      <c r="C109" s="154" t="s">
        <v>286</v>
      </c>
      <c r="D109" s="155" t="s">
        <v>205</v>
      </c>
      <c r="E109" s="155"/>
      <c r="F109" s="62"/>
      <c r="G109" s="62"/>
      <c r="H109" s="62"/>
      <c r="I109" s="159">
        <f t="shared" si="6"/>
        <v>0</v>
      </c>
    </row>
    <row r="110" spans="1:9" ht="30" x14ac:dyDescent="0.25">
      <c r="A110" s="150" t="s">
        <v>421</v>
      </c>
      <c r="B110" s="157" t="s">
        <v>278</v>
      </c>
      <c r="C110" s="154" t="s">
        <v>287</v>
      </c>
      <c r="D110" s="155" t="s">
        <v>205</v>
      </c>
      <c r="E110" s="155"/>
      <c r="F110" s="62"/>
      <c r="G110" s="62"/>
      <c r="H110" s="62"/>
      <c r="I110" s="159">
        <f t="shared" si="6"/>
        <v>0</v>
      </c>
    </row>
    <row r="111" spans="1:9" ht="30" x14ac:dyDescent="0.25">
      <c r="A111" s="150" t="s">
        <v>422</v>
      </c>
      <c r="B111" s="157" t="s">
        <v>279</v>
      </c>
      <c r="C111" s="154" t="s">
        <v>288</v>
      </c>
      <c r="D111" s="155" t="s">
        <v>205</v>
      </c>
      <c r="E111" s="155"/>
      <c r="F111" s="62"/>
      <c r="G111" s="62"/>
      <c r="H111" s="62"/>
      <c r="I111" s="159">
        <f t="shared" si="6"/>
        <v>0</v>
      </c>
    </row>
    <row r="112" spans="1:9" ht="30" x14ac:dyDescent="0.25">
      <c r="A112" s="150" t="s">
        <v>423</v>
      </c>
      <c r="B112" s="157" t="s">
        <v>280</v>
      </c>
      <c r="C112" s="154" t="s">
        <v>289</v>
      </c>
      <c r="D112" s="155" t="s">
        <v>205</v>
      </c>
      <c r="E112" s="155"/>
      <c r="F112" s="62"/>
      <c r="G112" s="62"/>
      <c r="H112" s="62"/>
      <c r="I112" s="159">
        <f t="shared" si="6"/>
        <v>0</v>
      </c>
    </row>
    <row r="113" spans="1:9" ht="30" x14ac:dyDescent="0.25">
      <c r="A113" s="150" t="s">
        <v>424</v>
      </c>
      <c r="B113" s="157" t="s">
        <v>281</v>
      </c>
      <c r="C113" s="154" t="s">
        <v>290</v>
      </c>
      <c r="D113" s="155" t="s">
        <v>205</v>
      </c>
      <c r="E113" s="155"/>
      <c r="F113" s="62"/>
      <c r="G113" s="62"/>
      <c r="H113" s="62"/>
      <c r="I113" s="159">
        <f t="shared" si="6"/>
        <v>0</v>
      </c>
    </row>
    <row r="114" spans="1:9" ht="30" x14ac:dyDescent="0.25">
      <c r="A114" s="150" t="s">
        <v>425</v>
      </c>
      <c r="B114" s="157" t="s">
        <v>282</v>
      </c>
      <c r="C114" s="154" t="s">
        <v>291</v>
      </c>
      <c r="D114" s="155" t="s">
        <v>205</v>
      </c>
      <c r="E114" s="155"/>
      <c r="F114" s="62"/>
      <c r="G114" s="62"/>
      <c r="H114" s="62"/>
      <c r="I114" s="159">
        <f t="shared" si="6"/>
        <v>0</v>
      </c>
    </row>
  </sheetData>
  <mergeCells count="16">
    <mergeCell ref="B78:I78"/>
    <mergeCell ref="B90:I90"/>
    <mergeCell ref="B8:I8"/>
    <mergeCell ref="B17:I17"/>
    <mergeCell ref="B34:I34"/>
    <mergeCell ref="B39:I39"/>
    <mergeCell ref="B56:I56"/>
    <mergeCell ref="B71:I71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2</vt:i4>
      </vt:variant>
    </vt:vector>
  </HeadingPairs>
  <TitlesOfParts>
    <vt:vector size="18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'3 - Serviço Preliminar'!Area_de_impressao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2018-03-05T12:40:51Z</cp:lastPrinted>
  <dcterms:created xsi:type="dcterms:W3CDTF">2017-11-29T16:17:07Z</dcterms:created>
  <dcterms:modified xsi:type="dcterms:W3CDTF">2018-03-05T16:45:42Z</dcterms:modified>
</cp:coreProperties>
</file>