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60" windowWidth="20490" windowHeight="7290" tabRatio="876" activeTab="1"/>
  </bookViews>
  <sheets>
    <sheet name="PLANILHA ORÇAMENTÁRIA" sheetId="1" r:id="rId1"/>
    <sheet name="1 - Adminitração Local" sheetId="3" r:id="rId2"/>
    <sheet name="2 - Mobilização_Desmobilização" sheetId="4" r:id="rId3"/>
    <sheet name="3 - Serviço Preliminar" sheetId="8" r:id="rId4"/>
    <sheet name="4 - Terraplenagem" sheetId="14" r:id="rId5"/>
    <sheet name="5 - Pavimentação" sheetId="13" r:id="rId6"/>
    <sheet name="6 - Transporte" sheetId="12" r:id="rId7"/>
    <sheet name="7 - Dren. Sup.- Guias e Sarjeta" sheetId="11" r:id="rId8"/>
    <sheet name="8 - Dren. Sup. - Poços e Bocas" sheetId="10" r:id="rId9"/>
    <sheet name="9 - Calçadas" sheetId="9" r:id="rId10"/>
    <sheet name="10 - Sinalização" sheetId="5" r:id="rId11"/>
    <sheet name="11 - Identificação" sheetId="15" r:id="rId12"/>
    <sheet name="BDI" sheetId="6" r:id="rId13"/>
    <sheet name="Composições" sheetId="7" r:id="rId14"/>
    <sheet name="Cronograma Físico-Financeiro" sheetId="2" r:id="rId15"/>
    <sheet name="Encargos Sociais" sheetId="16" r:id="rId16"/>
  </sheets>
  <externalReferences>
    <externalReference r:id="rId17"/>
  </externalReferences>
  <definedNames>
    <definedName name="_xlnm.Print_Area" localSheetId="3">'3 - Serviço Preliminar'!$A$1:$K$35</definedName>
    <definedName name="_xlnm.Print_Area" localSheetId="0">'PLANILHA ORÇAMENTÁRIA'!$A$1:$H$231</definedName>
  </definedNames>
  <calcPr calcId="145621"/>
</workbook>
</file>

<file path=xl/calcChain.xml><?xml version="1.0" encoding="utf-8"?>
<calcChain xmlns="http://schemas.openxmlformats.org/spreadsheetml/2006/main">
  <c r="E49" i="1" l="1"/>
  <c r="E50" i="1"/>
  <c r="E51" i="1"/>
  <c r="E52" i="1"/>
  <c r="E53" i="1"/>
  <c r="E54" i="1"/>
  <c r="E47" i="1"/>
  <c r="H5" i="15"/>
  <c r="H5" i="5"/>
  <c r="H5" i="9"/>
  <c r="H5" i="10"/>
  <c r="G5" i="11"/>
  <c r="L5" i="12"/>
  <c r="J5" i="8"/>
  <c r="N5" i="14"/>
  <c r="H5" i="13"/>
  <c r="I17" i="13"/>
  <c r="I16" i="13"/>
  <c r="I15" i="13"/>
  <c r="I14" i="13"/>
  <c r="I19" i="13"/>
  <c r="I20" i="13"/>
  <c r="E46" i="1"/>
  <c r="E45" i="1"/>
  <c r="E44" i="1"/>
  <c r="I9" i="13"/>
  <c r="O11" i="14"/>
  <c r="K33" i="8"/>
  <c r="K32" i="8"/>
  <c r="K28" i="4"/>
  <c r="K29" i="4"/>
  <c r="K30" i="4"/>
  <c r="K31" i="4"/>
  <c r="K32" i="4"/>
  <c r="K33" i="4"/>
  <c r="K34" i="4"/>
  <c r="K35" i="4"/>
  <c r="K36" i="4"/>
  <c r="K37" i="4"/>
  <c r="K38" i="4"/>
  <c r="K39" i="4"/>
  <c r="K40" i="4"/>
  <c r="K41" i="4"/>
  <c r="K42" i="4"/>
  <c r="K43" i="4"/>
  <c r="K44" i="4"/>
  <c r="K45" i="4"/>
  <c r="K46" i="4"/>
  <c r="K47" i="4"/>
  <c r="K48" i="4"/>
  <c r="K49" i="4"/>
  <c r="K50" i="4"/>
  <c r="K51" i="4"/>
  <c r="K52" i="4"/>
  <c r="K53" i="4"/>
  <c r="K54" i="4"/>
  <c r="K55" i="4"/>
  <c r="K56" i="4"/>
  <c r="K57" i="4"/>
  <c r="K58" i="4"/>
  <c r="K59" i="4"/>
  <c r="K60" i="4"/>
  <c r="K61" i="4"/>
  <c r="K62" i="4"/>
  <c r="K63" i="4"/>
  <c r="K64" i="4"/>
  <c r="K65" i="4"/>
  <c r="K66" i="4"/>
  <c r="K67" i="4"/>
  <c r="K68" i="4"/>
  <c r="K69" i="4"/>
  <c r="K70" i="4"/>
  <c r="K71" i="4"/>
  <c r="K72" i="4"/>
  <c r="K73" i="4"/>
  <c r="K74" i="4"/>
  <c r="K75" i="4"/>
  <c r="K27" i="4"/>
  <c r="K25" i="4"/>
  <c r="K11" i="4"/>
  <c r="K12" i="4"/>
  <c r="K13" i="4"/>
  <c r="K14" i="4"/>
  <c r="K15" i="4"/>
  <c r="K16" i="4"/>
  <c r="K17" i="4"/>
  <c r="K18" i="4"/>
  <c r="K19" i="4"/>
  <c r="K20" i="4"/>
  <c r="K21" i="4"/>
  <c r="K22" i="4"/>
  <c r="K23" i="4"/>
  <c r="K24" i="4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7" i="4"/>
  <c r="I28" i="4"/>
  <c r="I29" i="4"/>
  <c r="I30" i="4"/>
  <c r="I31" i="4"/>
  <c r="I32" i="4"/>
  <c r="I33" i="4"/>
  <c r="I34" i="4"/>
  <c r="I35" i="4"/>
  <c r="I36" i="4"/>
  <c r="I37" i="4"/>
  <c r="I38" i="4"/>
  <c r="I39" i="4"/>
  <c r="I40" i="4"/>
  <c r="I41" i="4"/>
  <c r="I42" i="4"/>
  <c r="I43" i="4"/>
  <c r="I44" i="4"/>
  <c r="I45" i="4"/>
  <c r="I46" i="4"/>
  <c r="I47" i="4"/>
  <c r="I48" i="4"/>
  <c r="I49" i="4"/>
  <c r="I50" i="4"/>
  <c r="I51" i="4"/>
  <c r="I52" i="4"/>
  <c r="I53" i="4"/>
  <c r="I54" i="4"/>
  <c r="I55" i="4"/>
  <c r="I56" i="4"/>
  <c r="I57" i="4"/>
  <c r="I58" i="4"/>
  <c r="I59" i="4"/>
  <c r="I60" i="4"/>
  <c r="I61" i="4"/>
  <c r="I62" i="4"/>
  <c r="I63" i="4"/>
  <c r="I64" i="4"/>
  <c r="I65" i="4"/>
  <c r="I66" i="4"/>
  <c r="I67" i="4"/>
  <c r="I68" i="4"/>
  <c r="I69" i="4"/>
  <c r="I70" i="4"/>
  <c r="I71" i="4"/>
  <c r="I72" i="4"/>
  <c r="I73" i="4"/>
  <c r="I74" i="4"/>
  <c r="I75" i="4"/>
  <c r="I10" i="4"/>
  <c r="K10" i="4" s="1"/>
  <c r="I26" i="7" l="1"/>
  <c r="I21" i="7"/>
  <c r="I22" i="7"/>
  <c r="I23" i="7"/>
  <c r="I24" i="7"/>
  <c r="I25" i="7"/>
  <c r="I20" i="7"/>
  <c r="I16" i="7"/>
  <c r="I11" i="7"/>
  <c r="I12" i="7"/>
  <c r="I13" i="7"/>
  <c r="I14" i="7"/>
  <c r="I15" i="7"/>
  <c r="I10" i="7"/>
  <c r="E44" i="16"/>
  <c r="D44" i="16"/>
  <c r="E40" i="16"/>
  <c r="D40" i="16"/>
  <c r="E33" i="16"/>
  <c r="D33" i="16"/>
  <c r="E21" i="16"/>
  <c r="D21" i="16"/>
  <c r="D45" i="16" s="1"/>
  <c r="D6" i="16"/>
  <c r="O31" i="2"/>
  <c r="O29" i="2"/>
  <c r="O27" i="2"/>
  <c r="O25" i="2"/>
  <c r="O23" i="2"/>
  <c r="O21" i="2"/>
  <c r="O19" i="2"/>
  <c r="O17" i="2"/>
  <c r="O15" i="2"/>
  <c r="O13" i="2"/>
  <c r="O11" i="2"/>
  <c r="O33" i="2" s="1"/>
  <c r="M33" i="2"/>
  <c r="K33" i="2"/>
  <c r="I33" i="2"/>
  <c r="G33" i="2"/>
  <c r="E33" i="2"/>
  <c r="E34" i="2" s="1"/>
  <c r="E219" i="1"/>
  <c r="E220" i="1"/>
  <c r="E221" i="1"/>
  <c r="E222" i="1"/>
  <c r="E223" i="1"/>
  <c r="E224" i="1"/>
  <c r="E225" i="1"/>
  <c r="E226" i="1"/>
  <c r="E227" i="1"/>
  <c r="E218" i="1"/>
  <c r="I17" i="15"/>
  <c r="I16" i="15"/>
  <c r="I15" i="15"/>
  <c r="I14" i="15"/>
  <c r="I13" i="15"/>
  <c r="I12" i="15"/>
  <c r="I11" i="15"/>
  <c r="I10" i="15"/>
  <c r="I9" i="15"/>
  <c r="I8" i="15"/>
  <c r="E215" i="1"/>
  <c r="E214" i="1"/>
  <c r="I9" i="5"/>
  <c r="I8" i="5"/>
  <c r="F227" i="1"/>
  <c r="F215" i="1"/>
  <c r="E203" i="1"/>
  <c r="E208" i="1"/>
  <c r="E209" i="1"/>
  <c r="E210" i="1"/>
  <c r="E211" i="1"/>
  <c r="E207" i="1"/>
  <c r="I12" i="9"/>
  <c r="I11" i="9"/>
  <c r="I10" i="9"/>
  <c r="I9" i="9"/>
  <c r="I8" i="9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180" i="1"/>
  <c r="E168" i="1"/>
  <c r="E169" i="1"/>
  <c r="E170" i="1"/>
  <c r="E171" i="1"/>
  <c r="E172" i="1"/>
  <c r="E173" i="1"/>
  <c r="E174" i="1"/>
  <c r="E175" i="1"/>
  <c r="E176" i="1"/>
  <c r="E177" i="1"/>
  <c r="E167" i="1"/>
  <c r="E160" i="1"/>
  <c r="E161" i="1"/>
  <c r="E162" i="1"/>
  <c r="E163" i="1"/>
  <c r="E164" i="1"/>
  <c r="E159" i="1"/>
  <c r="E155" i="1"/>
  <c r="E156" i="1"/>
  <c r="E144" i="1"/>
  <c r="E145" i="1"/>
  <c r="E146" i="1"/>
  <c r="E147" i="1"/>
  <c r="E148" i="1"/>
  <c r="E149" i="1"/>
  <c r="E150" i="1"/>
  <c r="E151" i="1"/>
  <c r="E152" i="1"/>
  <c r="E153" i="1"/>
  <c r="E154" i="1"/>
  <c r="E143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25" i="1"/>
  <c r="I92" i="10"/>
  <c r="I93" i="10"/>
  <c r="I94" i="10"/>
  <c r="I95" i="10"/>
  <c r="I96" i="10"/>
  <c r="I97" i="10"/>
  <c r="I98" i="10"/>
  <c r="I99" i="10"/>
  <c r="I100" i="10"/>
  <c r="I101" i="10"/>
  <c r="I102" i="10"/>
  <c r="I103" i="10"/>
  <c r="I104" i="10"/>
  <c r="I105" i="10"/>
  <c r="I106" i="10"/>
  <c r="I107" i="10"/>
  <c r="I108" i="10"/>
  <c r="I109" i="10"/>
  <c r="I110" i="10"/>
  <c r="I111" i="10"/>
  <c r="I112" i="10"/>
  <c r="I113" i="10"/>
  <c r="I114" i="10"/>
  <c r="I91" i="10"/>
  <c r="I89" i="10"/>
  <c r="I80" i="10"/>
  <c r="I81" i="10"/>
  <c r="I82" i="10"/>
  <c r="I83" i="10"/>
  <c r="I84" i="10"/>
  <c r="I85" i="10"/>
  <c r="I86" i="10"/>
  <c r="I87" i="10"/>
  <c r="I88" i="10"/>
  <c r="I79" i="10"/>
  <c r="I73" i="10"/>
  <c r="I74" i="10"/>
  <c r="I75" i="10"/>
  <c r="I76" i="10"/>
  <c r="I77" i="10"/>
  <c r="I72" i="10"/>
  <c r="I58" i="10"/>
  <c r="I59" i="10"/>
  <c r="I60" i="10"/>
  <c r="I61" i="10"/>
  <c r="I62" i="10"/>
  <c r="I63" i="10"/>
  <c r="I64" i="10"/>
  <c r="I65" i="10"/>
  <c r="I66" i="10"/>
  <c r="I67" i="10"/>
  <c r="I68" i="10"/>
  <c r="I69" i="10"/>
  <c r="I70" i="10"/>
  <c r="I57" i="10"/>
  <c r="I41" i="10"/>
  <c r="I42" i="10"/>
  <c r="I43" i="10"/>
  <c r="I44" i="10"/>
  <c r="I45" i="10"/>
  <c r="I46" i="10"/>
  <c r="I47" i="10"/>
  <c r="I48" i="10"/>
  <c r="I49" i="10"/>
  <c r="I50" i="10"/>
  <c r="I51" i="10"/>
  <c r="I52" i="10"/>
  <c r="I53" i="10"/>
  <c r="I54" i="10"/>
  <c r="I55" i="10"/>
  <c r="I40" i="10"/>
  <c r="E120" i="1"/>
  <c r="E121" i="1"/>
  <c r="E122" i="1"/>
  <c r="E119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01" i="1"/>
  <c r="I36" i="10"/>
  <c r="I37" i="10"/>
  <c r="I38" i="10"/>
  <c r="I35" i="10"/>
  <c r="I19" i="10"/>
  <c r="I20" i="10"/>
  <c r="I21" i="10"/>
  <c r="I22" i="10"/>
  <c r="I23" i="10"/>
  <c r="I24" i="10"/>
  <c r="I25" i="10"/>
  <c r="I26" i="10"/>
  <c r="I27" i="10"/>
  <c r="I28" i="10"/>
  <c r="I29" i="10"/>
  <c r="I30" i="10"/>
  <c r="I31" i="10"/>
  <c r="I32" i="10"/>
  <c r="I33" i="10"/>
  <c r="I18" i="10"/>
  <c r="E92" i="1"/>
  <c r="E93" i="1"/>
  <c r="E94" i="1"/>
  <c r="E95" i="1"/>
  <c r="E96" i="1"/>
  <c r="E97" i="1"/>
  <c r="E98" i="1"/>
  <c r="E91" i="1"/>
  <c r="I10" i="10"/>
  <c r="I11" i="10"/>
  <c r="I12" i="10"/>
  <c r="I13" i="10"/>
  <c r="I14" i="10"/>
  <c r="I15" i="10"/>
  <c r="I16" i="10"/>
  <c r="I9" i="10"/>
  <c r="E87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71" i="1"/>
  <c r="H10" i="11"/>
  <c r="H11" i="11"/>
  <c r="H12" i="11"/>
  <c r="H13" i="11"/>
  <c r="H14" i="11"/>
  <c r="H15" i="11"/>
  <c r="H16" i="11"/>
  <c r="H17" i="11"/>
  <c r="H18" i="11"/>
  <c r="H19" i="11"/>
  <c r="H20" i="11"/>
  <c r="H21" i="11"/>
  <c r="H22" i="11"/>
  <c r="H23" i="11"/>
  <c r="H24" i="11"/>
  <c r="H9" i="11"/>
  <c r="H8" i="11"/>
  <c r="E68" i="1"/>
  <c r="E67" i="1"/>
  <c r="E66" i="1"/>
  <c r="E65" i="1"/>
  <c r="E64" i="1"/>
  <c r="E63" i="1"/>
  <c r="E62" i="1"/>
  <c r="E61" i="1"/>
  <c r="E58" i="1"/>
  <c r="E59" i="1"/>
  <c r="E60" i="1"/>
  <c r="E57" i="1"/>
  <c r="M15" i="12"/>
  <c r="M16" i="12"/>
  <c r="M17" i="12"/>
  <c r="M18" i="12"/>
  <c r="M19" i="12"/>
  <c r="M20" i="12"/>
  <c r="M23" i="12"/>
  <c r="M22" i="12"/>
  <c r="M21" i="12"/>
  <c r="M14" i="12"/>
  <c r="M13" i="12"/>
  <c r="M12" i="12"/>
  <c r="M11" i="12"/>
  <c r="M10" i="12"/>
  <c r="M9" i="12"/>
  <c r="M8" i="12"/>
  <c r="I18" i="13"/>
  <c r="E48" i="1"/>
  <c r="I13" i="13"/>
  <c r="I12" i="13"/>
  <c r="I11" i="13"/>
  <c r="I10" i="13"/>
  <c r="I8" i="13"/>
  <c r="E32" i="1"/>
  <c r="E33" i="1"/>
  <c r="E34" i="1"/>
  <c r="E35" i="1"/>
  <c r="E36" i="1"/>
  <c r="E37" i="1"/>
  <c r="E38" i="1"/>
  <c r="E39" i="1"/>
  <c r="E40" i="1"/>
  <c r="E41" i="1"/>
  <c r="E31" i="1"/>
  <c r="O19" i="14"/>
  <c r="O18" i="14"/>
  <c r="O17" i="14"/>
  <c r="O16" i="14"/>
  <c r="O15" i="14"/>
  <c r="O14" i="14"/>
  <c r="O13" i="14"/>
  <c r="O12" i="14"/>
  <c r="O10" i="14"/>
  <c r="O9" i="14"/>
  <c r="O8" i="14"/>
  <c r="E17" i="1"/>
  <c r="E18" i="1"/>
  <c r="E19" i="1"/>
  <c r="E20" i="1"/>
  <c r="E21" i="1"/>
  <c r="E22" i="1"/>
  <c r="E23" i="1"/>
  <c r="E24" i="1"/>
  <c r="E25" i="1"/>
  <c r="E26" i="1"/>
  <c r="E27" i="1"/>
  <c r="E28" i="1"/>
  <c r="E16" i="1"/>
  <c r="K35" i="8"/>
  <c r="K34" i="8"/>
  <c r="K31" i="8"/>
  <c r="K30" i="8"/>
  <c r="K29" i="8"/>
  <c r="K28" i="8"/>
  <c r="K27" i="8"/>
  <c r="K26" i="8"/>
  <c r="K24" i="8"/>
  <c r="K16" i="8"/>
  <c r="K8" i="8"/>
  <c r="E45" i="16" l="1"/>
  <c r="G34" i="2"/>
  <c r="I34" i="2" s="1"/>
  <c r="K34" i="2" s="1"/>
  <c r="M34" i="2" s="1"/>
  <c r="O34" i="2" s="1"/>
  <c r="G14" i="1"/>
  <c r="H14" i="1"/>
  <c r="B31" i="2" l="1"/>
  <c r="B29" i="2"/>
  <c r="B27" i="2"/>
  <c r="B25" i="2"/>
  <c r="B23" i="2"/>
  <c r="B21" i="2"/>
  <c r="B19" i="2"/>
  <c r="B17" i="2"/>
  <c r="B15" i="2"/>
  <c r="B13" i="2"/>
  <c r="B11" i="2"/>
  <c r="I20" i="6"/>
  <c r="I13" i="6" s="1"/>
  <c r="I22" i="6" s="1"/>
  <c r="I3" i="6" s="1"/>
  <c r="N5" i="2" l="1"/>
  <c r="G5" i="1"/>
  <c r="M5" i="4"/>
  <c r="I3" i="3"/>
  <c r="G63" i="1"/>
  <c r="H63" i="1" s="1"/>
  <c r="G68" i="1"/>
  <c r="H68" i="1" s="1"/>
  <c r="G44" i="1"/>
  <c r="G22" i="1"/>
  <c r="H22" i="1" s="1"/>
  <c r="G52" i="1"/>
  <c r="H52" i="1" s="1"/>
  <c r="G19" i="1"/>
  <c r="H19" i="1" s="1"/>
  <c r="G27" i="1"/>
  <c r="H27" i="1" s="1"/>
  <c r="G49" i="1"/>
  <c r="H49" i="1" s="1"/>
  <c r="G33" i="1"/>
  <c r="H33" i="1" s="1"/>
  <c r="G31" i="1"/>
  <c r="G24" i="1"/>
  <c r="H24" i="1" s="1"/>
  <c r="G17" i="1"/>
  <c r="H17" i="1" s="1"/>
  <c r="G16" i="1"/>
  <c r="G50" i="1"/>
  <c r="H50" i="1" s="1"/>
  <c r="G34" i="1"/>
  <c r="H34" i="1" s="1"/>
  <c r="G25" i="1"/>
  <c r="H25" i="1" s="1"/>
  <c r="J15" i="3"/>
  <c r="J21" i="3"/>
  <c r="J9" i="3"/>
  <c r="G66" i="1" l="1"/>
  <c r="H66" i="1" s="1"/>
  <c r="G41" i="1"/>
  <c r="H41" i="1" s="1"/>
  <c r="G62" i="1"/>
  <c r="H62" i="1" s="1"/>
  <c r="G36" i="1"/>
  <c r="H36" i="1" s="1"/>
  <c r="G39" i="1"/>
  <c r="H39" i="1" s="1"/>
  <c r="G47" i="1"/>
  <c r="H47" i="1" s="1"/>
  <c r="G60" i="1"/>
  <c r="H60" i="1" s="1"/>
  <c r="G61" i="1"/>
  <c r="H61" i="1" s="1"/>
  <c r="G54" i="1"/>
  <c r="H54" i="1" s="1"/>
  <c r="G21" i="1"/>
  <c r="H21" i="1" s="1"/>
  <c r="G20" i="1"/>
  <c r="H20" i="1" s="1"/>
  <c r="G53" i="1"/>
  <c r="H53" i="1" s="1"/>
  <c r="G23" i="1"/>
  <c r="H23" i="1" s="1"/>
  <c r="G32" i="1"/>
  <c r="H32" i="1" s="1"/>
  <c r="G26" i="1"/>
  <c r="H26" i="1" s="1"/>
  <c r="G35" i="1"/>
  <c r="H35" i="1" s="1"/>
  <c r="G65" i="1"/>
  <c r="H65" i="1" s="1"/>
  <c r="G67" i="1"/>
  <c r="H67" i="1" s="1"/>
  <c r="G220" i="1"/>
  <c r="H220" i="1" s="1"/>
  <c r="G224" i="1"/>
  <c r="H224" i="1" s="1"/>
  <c r="G214" i="1"/>
  <c r="G210" i="1"/>
  <c r="H210" i="1" s="1"/>
  <c r="G183" i="1"/>
  <c r="H183" i="1" s="1"/>
  <c r="G187" i="1"/>
  <c r="H187" i="1" s="1"/>
  <c r="G191" i="1"/>
  <c r="H191" i="1" s="1"/>
  <c r="G195" i="1"/>
  <c r="H195" i="1" s="1"/>
  <c r="G199" i="1"/>
  <c r="H199" i="1" s="1"/>
  <c r="G203" i="1"/>
  <c r="H203" i="1" s="1"/>
  <c r="G171" i="1"/>
  <c r="H171" i="1" s="1"/>
  <c r="G175" i="1"/>
  <c r="H175" i="1" s="1"/>
  <c r="G161" i="1"/>
  <c r="H161" i="1" s="1"/>
  <c r="G159" i="1"/>
  <c r="G145" i="1"/>
  <c r="H145" i="1" s="1"/>
  <c r="G149" i="1"/>
  <c r="H149" i="1" s="1"/>
  <c r="G153" i="1"/>
  <c r="H153" i="1" s="1"/>
  <c r="G143" i="1"/>
  <c r="G129" i="1"/>
  <c r="H129" i="1" s="1"/>
  <c r="G133" i="1"/>
  <c r="H133" i="1" s="1"/>
  <c r="G137" i="1"/>
  <c r="H137" i="1" s="1"/>
  <c r="G125" i="1"/>
  <c r="G122" i="1"/>
  <c r="H122" i="1" s="1"/>
  <c r="G104" i="1"/>
  <c r="H104" i="1" s="1"/>
  <c r="G108" i="1"/>
  <c r="H108" i="1" s="1"/>
  <c r="G112" i="1"/>
  <c r="H112" i="1" s="1"/>
  <c r="G116" i="1"/>
  <c r="H116" i="1" s="1"/>
  <c r="G94" i="1"/>
  <c r="H94" i="1" s="1"/>
  <c r="G98" i="1"/>
  <c r="H98" i="1" s="1"/>
  <c r="G72" i="1"/>
  <c r="H72" i="1" s="1"/>
  <c r="G76" i="1"/>
  <c r="H76" i="1" s="1"/>
  <c r="G80" i="1"/>
  <c r="H80" i="1" s="1"/>
  <c r="G84" i="1"/>
  <c r="H84" i="1" s="1"/>
  <c r="G71" i="1"/>
  <c r="H71" i="1" s="1"/>
  <c r="G105" i="1"/>
  <c r="H105" i="1" s="1"/>
  <c r="G113" i="1"/>
  <c r="H113" i="1" s="1"/>
  <c r="G95" i="1"/>
  <c r="H95" i="1" s="1"/>
  <c r="G73" i="1"/>
  <c r="H73" i="1" s="1"/>
  <c r="G85" i="1"/>
  <c r="H85" i="1" s="1"/>
  <c r="G208" i="1"/>
  <c r="H208" i="1" s="1"/>
  <c r="G207" i="1"/>
  <c r="G185" i="1"/>
  <c r="H185" i="1" s="1"/>
  <c r="G193" i="1"/>
  <c r="H193" i="1" s="1"/>
  <c r="G201" i="1"/>
  <c r="H201" i="1" s="1"/>
  <c r="G173" i="1"/>
  <c r="H173" i="1" s="1"/>
  <c r="G163" i="1"/>
  <c r="H163" i="1" s="1"/>
  <c r="G151" i="1"/>
  <c r="H151" i="1" s="1"/>
  <c r="G127" i="1"/>
  <c r="H127" i="1" s="1"/>
  <c r="G135" i="1"/>
  <c r="H135" i="1" s="1"/>
  <c r="G139" i="1"/>
  <c r="H139" i="1" s="1"/>
  <c r="G120" i="1"/>
  <c r="H120" i="1" s="1"/>
  <c r="G106" i="1"/>
  <c r="H106" i="1" s="1"/>
  <c r="G114" i="1"/>
  <c r="H114" i="1" s="1"/>
  <c r="G96" i="1"/>
  <c r="H96" i="1" s="1"/>
  <c r="G74" i="1"/>
  <c r="H74" i="1" s="1"/>
  <c r="G82" i="1"/>
  <c r="H82" i="1" s="1"/>
  <c r="G221" i="1"/>
  <c r="H221" i="1" s="1"/>
  <c r="G225" i="1"/>
  <c r="H225" i="1" s="1"/>
  <c r="G211" i="1"/>
  <c r="H211" i="1" s="1"/>
  <c r="G184" i="1"/>
  <c r="H184" i="1" s="1"/>
  <c r="G188" i="1"/>
  <c r="H188" i="1" s="1"/>
  <c r="G192" i="1"/>
  <c r="H192" i="1" s="1"/>
  <c r="G196" i="1"/>
  <c r="H196" i="1" s="1"/>
  <c r="G200" i="1"/>
  <c r="H200" i="1" s="1"/>
  <c r="G180" i="1"/>
  <c r="G168" i="1"/>
  <c r="H168" i="1" s="1"/>
  <c r="G172" i="1"/>
  <c r="H172" i="1" s="1"/>
  <c r="G176" i="1"/>
  <c r="H176" i="1" s="1"/>
  <c r="G162" i="1"/>
  <c r="H162" i="1" s="1"/>
  <c r="G146" i="1"/>
  <c r="H146" i="1" s="1"/>
  <c r="G150" i="1"/>
  <c r="H150" i="1" s="1"/>
  <c r="G154" i="1"/>
  <c r="H154" i="1" s="1"/>
  <c r="G126" i="1"/>
  <c r="H126" i="1" s="1"/>
  <c r="G130" i="1"/>
  <c r="H130" i="1" s="1"/>
  <c r="G134" i="1"/>
  <c r="H134" i="1" s="1"/>
  <c r="G138" i="1"/>
  <c r="H138" i="1" s="1"/>
  <c r="G86" i="1"/>
  <c r="H86" i="1" s="1"/>
  <c r="G219" i="1"/>
  <c r="H219" i="1" s="1"/>
  <c r="G223" i="1"/>
  <c r="H223" i="1" s="1"/>
  <c r="G218" i="1"/>
  <c r="G209" i="1"/>
  <c r="H209" i="1" s="1"/>
  <c r="G182" i="1"/>
  <c r="H182" i="1" s="1"/>
  <c r="G186" i="1"/>
  <c r="H186" i="1" s="1"/>
  <c r="G190" i="1"/>
  <c r="H190" i="1" s="1"/>
  <c r="G194" i="1"/>
  <c r="H194" i="1" s="1"/>
  <c r="G198" i="1"/>
  <c r="H198" i="1" s="1"/>
  <c r="G202" i="1"/>
  <c r="H202" i="1" s="1"/>
  <c r="G170" i="1"/>
  <c r="H170" i="1" s="1"/>
  <c r="G174" i="1"/>
  <c r="H174" i="1" s="1"/>
  <c r="G167" i="1"/>
  <c r="G160" i="1"/>
  <c r="H160" i="1" s="1"/>
  <c r="G164" i="1"/>
  <c r="H164" i="1" s="1"/>
  <c r="G144" i="1"/>
  <c r="H144" i="1" s="1"/>
  <c r="G148" i="1"/>
  <c r="H148" i="1" s="1"/>
  <c r="G152" i="1"/>
  <c r="H152" i="1" s="1"/>
  <c r="G156" i="1"/>
  <c r="H156" i="1" s="1"/>
  <c r="G128" i="1"/>
  <c r="H128" i="1" s="1"/>
  <c r="G132" i="1"/>
  <c r="H132" i="1" s="1"/>
  <c r="G136" i="1"/>
  <c r="H136" i="1" s="1"/>
  <c r="G140" i="1"/>
  <c r="H140" i="1" s="1"/>
  <c r="G121" i="1"/>
  <c r="H121" i="1" s="1"/>
  <c r="G103" i="1"/>
  <c r="H103" i="1" s="1"/>
  <c r="G107" i="1"/>
  <c r="H107" i="1" s="1"/>
  <c r="G111" i="1"/>
  <c r="H111" i="1" s="1"/>
  <c r="G115" i="1"/>
  <c r="H115" i="1" s="1"/>
  <c r="G93" i="1"/>
  <c r="H93" i="1" s="1"/>
  <c r="G97" i="1"/>
  <c r="H97" i="1" s="1"/>
  <c r="G75" i="1"/>
  <c r="H75" i="1" s="1"/>
  <c r="G79" i="1"/>
  <c r="H79" i="1" s="1"/>
  <c r="G83" i="1"/>
  <c r="H83" i="1" s="1"/>
  <c r="G87" i="1"/>
  <c r="H87" i="1" s="1"/>
  <c r="G119" i="1"/>
  <c r="G109" i="1"/>
  <c r="H109" i="1" s="1"/>
  <c r="G101" i="1"/>
  <c r="G91" i="1"/>
  <c r="G77" i="1"/>
  <c r="H77" i="1" s="1"/>
  <c r="G81" i="1"/>
  <c r="H81" i="1" s="1"/>
  <c r="G222" i="1"/>
  <c r="H222" i="1" s="1"/>
  <c r="G226" i="1"/>
  <c r="H226" i="1" s="1"/>
  <c r="G181" i="1"/>
  <c r="H181" i="1" s="1"/>
  <c r="G189" i="1"/>
  <c r="H189" i="1" s="1"/>
  <c r="G197" i="1"/>
  <c r="H197" i="1" s="1"/>
  <c r="G169" i="1"/>
  <c r="H169" i="1" s="1"/>
  <c r="G177" i="1"/>
  <c r="H177" i="1" s="1"/>
  <c r="G147" i="1"/>
  <c r="H147" i="1" s="1"/>
  <c r="G155" i="1"/>
  <c r="H155" i="1" s="1"/>
  <c r="G131" i="1"/>
  <c r="H131" i="1" s="1"/>
  <c r="G102" i="1"/>
  <c r="H102" i="1" s="1"/>
  <c r="G110" i="1"/>
  <c r="H110" i="1" s="1"/>
  <c r="G92" i="1"/>
  <c r="H92" i="1" s="1"/>
  <c r="G58" i="1"/>
  <c r="H58" i="1" s="1"/>
  <c r="G78" i="1"/>
  <c r="H78" i="1" s="1"/>
  <c r="G227" i="1"/>
  <c r="H227" i="1" s="1"/>
  <c r="G215" i="1"/>
  <c r="H215" i="1" s="1"/>
  <c r="G38" i="1"/>
  <c r="H38" i="1" s="1"/>
  <c r="G46" i="1"/>
  <c r="H46" i="1" s="1"/>
  <c r="G28" i="1"/>
  <c r="H28" i="1" s="1"/>
  <c r="G37" i="1"/>
  <c r="H37" i="1" s="1"/>
  <c r="G45" i="1"/>
  <c r="H45" i="1" s="1"/>
  <c r="G40" i="1"/>
  <c r="H40" i="1" s="1"/>
  <c r="G48" i="1"/>
  <c r="H48" i="1" s="1"/>
  <c r="G18" i="1"/>
  <c r="H18" i="1" s="1"/>
  <c r="G51" i="1"/>
  <c r="H51" i="1" s="1"/>
  <c r="G64" i="1"/>
  <c r="H64" i="1" s="1"/>
  <c r="G59" i="1"/>
  <c r="H59" i="1" s="1"/>
  <c r="G57" i="1"/>
  <c r="H57" i="1" s="1"/>
  <c r="H31" i="1"/>
  <c r="H42" i="1" s="1"/>
  <c r="H16" i="1"/>
  <c r="G29" i="1"/>
  <c r="H44" i="1"/>
  <c r="K82" i="4"/>
  <c r="F13" i="1" s="1"/>
  <c r="J29" i="3"/>
  <c r="F10" i="1" s="1"/>
  <c r="G10" i="1" s="1"/>
  <c r="H69" i="1" l="1"/>
  <c r="H88" i="1"/>
  <c r="G55" i="1"/>
  <c r="G42" i="1"/>
  <c r="H101" i="1"/>
  <c r="H117" i="1" s="1"/>
  <c r="G117" i="1"/>
  <c r="H167" i="1"/>
  <c r="H178" i="1" s="1"/>
  <c r="G178" i="1"/>
  <c r="G88" i="1"/>
  <c r="H218" i="1"/>
  <c r="H228" i="1" s="1"/>
  <c r="G228" i="1"/>
  <c r="H125" i="1"/>
  <c r="H141" i="1" s="1"/>
  <c r="G141" i="1"/>
  <c r="G69" i="1"/>
  <c r="H119" i="1"/>
  <c r="H123" i="1" s="1"/>
  <c r="G123" i="1"/>
  <c r="H55" i="1"/>
  <c r="H91" i="1"/>
  <c r="H99" i="1" s="1"/>
  <c r="G99" i="1"/>
  <c r="H214" i="1"/>
  <c r="H216" i="1" s="1"/>
  <c r="G216" i="1"/>
  <c r="H143" i="1"/>
  <c r="H157" i="1" s="1"/>
  <c r="G157" i="1"/>
  <c r="H159" i="1"/>
  <c r="H165" i="1" s="1"/>
  <c r="G165" i="1"/>
  <c r="H29" i="1"/>
  <c r="H180" i="1"/>
  <c r="H204" i="1" s="1"/>
  <c r="H205" i="1" s="1"/>
  <c r="G204" i="1"/>
  <c r="H207" i="1"/>
  <c r="H212" i="1" s="1"/>
  <c r="G212" i="1"/>
  <c r="H10" i="1"/>
  <c r="H11" i="1" s="1"/>
  <c r="G11" i="1"/>
  <c r="H229" i="1" l="1"/>
  <c r="G205" i="1"/>
  <c r="G229" i="1" s="1"/>
</calcChain>
</file>

<file path=xl/comments1.xml><?xml version="1.0" encoding="utf-8"?>
<comments xmlns="http://schemas.openxmlformats.org/spreadsheetml/2006/main">
  <authors>
    <author>Everson Machado de Andrade</author>
  </authors>
  <commentList>
    <comment ref="A28" authorId="0">
      <text>
        <r>
          <rPr>
            <b/>
            <sz val="9"/>
            <color indexed="81"/>
            <rFont val="Tahoma"/>
            <family val="2"/>
          </rPr>
          <t>Everson Machado de Andrade: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1"/>
            <color indexed="81"/>
            <rFont val="Tahoma"/>
            <family val="2"/>
          </rPr>
          <t>“Embora não se questione a necessidade de alguns desses serviços de administração e
canteiro para a execução da obra, chama a atenção o elevado valor desses itens, não sendo razoável que
serviços que não vão agregar valor definitivo ao empreendimento, pois o canteiro é uma instalação
provisória, representem um percentual tão elevado do preço final.”, TC 002.573/2011-3,</t>
        </r>
      </text>
    </comment>
  </commentList>
</comments>
</file>

<file path=xl/comments2.xml><?xml version="1.0" encoding="utf-8"?>
<comments xmlns="http://schemas.openxmlformats.org/spreadsheetml/2006/main">
  <authors>
    <author>Everson Machado de Andrade</author>
  </authors>
  <commentList>
    <comment ref="A35" authorId="0">
      <text>
        <r>
          <rPr>
            <b/>
            <sz val="9"/>
            <color indexed="81"/>
            <rFont val="Tahoma"/>
            <family val="2"/>
          </rPr>
          <t>Everson Machado de Andrade: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1"/>
            <color indexed="81"/>
            <rFont val="Tahoma"/>
            <family val="2"/>
          </rPr>
          <t>“Embora não se questione a necessidade de alguns desses serviços de administração e
canteiro para a execução da obra, chama a atenção o elevado valor desses itens, não sendo razoável que
serviços que não vão agregar valor definitivo ao empreendimento, pois o canteiro é uma instalação
provisória, representem um percentual tão elevado do preço final.”, TC 002.573/2011-3,</t>
        </r>
      </text>
    </comment>
  </commentList>
</comments>
</file>

<file path=xl/sharedStrings.xml><?xml version="1.0" encoding="utf-8"?>
<sst xmlns="http://schemas.openxmlformats.org/spreadsheetml/2006/main" count="2120" uniqueCount="887">
  <si>
    <t>ÍTEM</t>
  </si>
  <si>
    <t>CÓDIGO</t>
  </si>
  <si>
    <t>DISCRIMINAÇÃO</t>
  </si>
  <si>
    <t>QUANTIDADE</t>
  </si>
  <si>
    <t>1.1</t>
  </si>
  <si>
    <t>ADMINISTRAÇÃO LOCAL DA OBRA</t>
  </si>
  <si>
    <t>SERVIÇOS PRELIMINARES</t>
  </si>
  <si>
    <t>PLACA DE OBRA (SINALIZAÇÃO/INTERDIÇÃO DE VIA) EM CHAPA DE ACO COM CAVALATE</t>
  </si>
  <si>
    <t>TERRAPLANAGEM</t>
  </si>
  <si>
    <t>3.5</t>
  </si>
  <si>
    <t>3.1</t>
  </si>
  <si>
    <t>3.2</t>
  </si>
  <si>
    <t>3.4</t>
  </si>
  <si>
    <t>OBRA:</t>
  </si>
  <si>
    <t>ÁREA:</t>
  </si>
  <si>
    <t>LOCAL:</t>
  </si>
  <si>
    <t>PROP.:</t>
  </si>
  <si>
    <t>BDI</t>
  </si>
  <si>
    <t>SINAPI</t>
  </si>
  <si>
    <t>SICRO</t>
  </si>
  <si>
    <t>ESCAVACAO E CARGA MATERIAL 1A CATEGORIA, UTILIZANDO TRATOR DE ESTEIRAS DE 110 A 160HP COM LAMINA, PESO OPERACIONAL * 13T E PA CARREGADEIRA COM 170 HP (corte)</t>
  </si>
  <si>
    <t>ESCAVACAO E TRANSPORTE DE MATERIAL DE 1A CAT DMT 50M COM TRATOR SOBRE ESTEIRAS 347 HP COM LAMINA E ESCARIFICADOR (EMPOLAMENTO 25%) (aterro)</t>
  </si>
  <si>
    <t>ESPALHAMENTO MECANIZADO (COM MOTONIVELADORA 140 HP) MATERIAL 1A.CATEGORIA</t>
  </si>
  <si>
    <t>m²</t>
  </si>
  <si>
    <t>PAVIMENTAÇÃO</t>
  </si>
  <si>
    <t xml:space="preserve">ENSAIO DE VISCOSIDADE SAYBOLT - FUROL - MATERIAL BETUMINOSO </t>
  </si>
  <si>
    <t>un.</t>
  </si>
  <si>
    <t>4.1</t>
  </si>
  <si>
    <t>4.2</t>
  </si>
  <si>
    <t>4.3</t>
  </si>
  <si>
    <t>4.4</t>
  </si>
  <si>
    <t>4.5</t>
  </si>
  <si>
    <t>4.6</t>
  </si>
  <si>
    <t>m³</t>
  </si>
  <si>
    <t>TRANSPORTE</t>
  </si>
  <si>
    <t>5.1</t>
  </si>
  <si>
    <t>5.2</t>
  </si>
  <si>
    <t>5.3</t>
  </si>
  <si>
    <t>5.4</t>
  </si>
  <si>
    <t>5.5</t>
  </si>
  <si>
    <t>5.6</t>
  </si>
  <si>
    <t>5.7</t>
  </si>
  <si>
    <t>TRANSPORTE DE MATERIAL ASFALTICO, COM CAMINHÃO COM CAPACIDADE DE 30000L EM RODOVIA PAVIMENTADA PARA DISTÂNCIAS MÉDIAS DE TRANSPORTE SUPERIORES A 100 KM. AF_02/2016 (RR-2C)</t>
  </si>
  <si>
    <t>TRANSPORTE DE MATERIAL ASFALTICO, COM CAMINHÃO COM CAPACIDADE DE 30000L EM RODOVIA PAVIMENTADA PARA DISTÂNCIAS MÉDIAS DE TRANSPORTE SUPERIORES A 100 KM. AF_02/2016 (CM-30)</t>
  </si>
  <si>
    <t>TRANSPORTE DE MATERIAL ASFALTICO, COM CAMINHÃO COM CAPACIDADE DE 20000L EM RODOVIA NÃO PAVIMENTADA PARA DISTÂNCIAS MÉDIAS DE TRANSPORTE IGUAL OU INFERIOR A 100 KM. AF_02/2016 (RR-2C)</t>
  </si>
  <si>
    <t>TRANSPORTE DE MATERIAL ASFALTICO, COM CAMINHÃO COM CAPACIDADE DE 20000L EM RODOVIA NÃO PAVIMENTADA PARA DISTÂNCIAS MÉDIAS DE TRANSPORTE IGUAL OU INFERIOR A 100 KM. AF_02/2016 (CM-30)</t>
  </si>
  <si>
    <t>m³.Km</t>
  </si>
  <si>
    <t>T.Km</t>
  </si>
  <si>
    <t>SERVICOS TOPOGRAFICOS PARA PAVIMENTACÃO, INCLUSIVE NOTA DE SERVICOS, ACOMPANHAMENTO E GREIDE</t>
  </si>
  <si>
    <t>m</t>
  </si>
  <si>
    <t>SINALIZAÇÃO VIÁRIA</t>
  </si>
  <si>
    <t>IDENTIFICAÇÃO VIÁRIA</t>
  </si>
  <si>
    <t>8.1</t>
  </si>
  <si>
    <t>8.2</t>
  </si>
  <si>
    <t>7.1</t>
  </si>
  <si>
    <t>7.2</t>
  </si>
  <si>
    <t>6.1</t>
  </si>
  <si>
    <t>SUBTOTAL</t>
  </si>
  <si>
    <t>TOTAL</t>
  </si>
  <si>
    <t>PLANILHA ORÇAMENTÁRIA (DESONERADA)</t>
  </si>
  <si>
    <t>4.7</t>
  </si>
  <si>
    <t>74209/001</t>
  </si>
  <si>
    <t>74155/001</t>
  </si>
  <si>
    <t>74153/001</t>
  </si>
  <si>
    <t>CARGA MANUAL DE ENTULHO EM CAMINHÃO BASCULANTE 6M³</t>
  </si>
  <si>
    <t>m³ x Km</t>
  </si>
  <si>
    <t>ADMINISTRAÇÃO LOCAL DA OBRA (Eng. De Obra, etc..)</t>
  </si>
  <si>
    <t>73760/001</t>
  </si>
  <si>
    <t>74022/002</t>
  </si>
  <si>
    <t>74022/003</t>
  </si>
  <si>
    <t>74022/004</t>
  </si>
  <si>
    <t>6.2</t>
  </si>
  <si>
    <t>6.3</t>
  </si>
  <si>
    <t>CALÇADA EM CONCRETO</t>
  </si>
  <si>
    <t>74005/001</t>
  </si>
  <si>
    <t>7.3</t>
  </si>
  <si>
    <t>COMPACTAÇÃO MECÂNICA SEM CONTROLE DO G.C. (COM COMPACTADOR PLACA 400Kg).</t>
  </si>
  <si>
    <t>SINALIZACAO HORIZONTAL COM TINTA RETRORREFLETIVA A BASE DE RESINA
ACRILICA COM MICROESFERAS DE VIDRO.</t>
  </si>
  <si>
    <t xml:space="preserve">EXECUÇÃO DE PASSEIO (CALÇADA) OU PISO DE CONCRETO COM CONCRETO MOLDADO IN LOCO, FEITO EM OBRA, ACABAMENTO CONVENCIONAL, NÃO ARMADO. AF_07/2016 </t>
  </si>
  <si>
    <t>73916/002</t>
  </si>
  <si>
    <t>9.1</t>
  </si>
  <si>
    <t>9.2</t>
  </si>
  <si>
    <t xml:space="preserve">PLACA DE OBRA EM CHAPA DE AÇO GALVANIZADO (2,52x1,68), </t>
  </si>
  <si>
    <t>73859/002</t>
  </si>
  <si>
    <t>CAPINA E LIMPEZA MANUAL DE TERRENO</t>
  </si>
  <si>
    <t>EXECUÇÃO DE ALMOXARIFADO EM CANTEIRO DE OBRA EM CHAPA DE MADEIRA COMPENSADA, INCLUSO PRATELEIRAS. AF_02/2016</t>
  </si>
  <si>
    <t>EXECUÇÃO DE REFEITÓRIO EM CANTEIRO DE OBRA EM CHAPA DE MADEIRA COMPENSADA, NÃO INCLUSO MOBILIÁRIO E EQUIPAMENTOS. AF_02/2016</t>
  </si>
  <si>
    <t>EXECUÇÃO DE SANITÁRIO E VESTIÁRIO EM CANTEIRO DE OBRA EM CHAPA DE MADEIRA CONPENSADA, NÃO INCLUSO MOBILIÁRIO. AF_02/2016</t>
  </si>
  <si>
    <t>TRANSPORTE COM CAMINHÃO BASCULANTE 6 M3 EM RODOVIA COM LEITO NATURAL</t>
  </si>
  <si>
    <t>TRANSPORTE COM CAMINHÃO BASCULANTE 6 M3 EM RODOVIA COM REVESTIMENTO</t>
  </si>
  <si>
    <t>EXECUÇÃO DE ESCRITÓRIO EM CANTEIRO DE OBRA EM CHAPA DE MADEIRA 
COMPENSADA, NÃO INCLUSO MOBILIÁRIO E EQUIPAMENTOS. AF_02/2016</t>
  </si>
  <si>
    <t>ESCAVACAO MECANICA DE MATERIAL 1A. CATEGORIA, PROVENIENTE DE CORTE DE SUBLEITO (C/TRATOR ESTEIRAS 160HP).</t>
  </si>
  <si>
    <t>74205/001</t>
  </si>
  <si>
    <t>REGULARIZACAO DE SUPERFICIES EM TERRA COM MOTONIVELADORA</t>
  </si>
  <si>
    <t>3.6</t>
  </si>
  <si>
    <t>3.7</t>
  </si>
  <si>
    <t>LIMPEZA MECANIZADA DE TERRENO COM REMOCAO DE CAMADA VEGETAL, UTILIZANDANDO MOTONIVELADORA.</t>
  </si>
  <si>
    <t>73822/002</t>
  </si>
  <si>
    <t>74151/001</t>
  </si>
  <si>
    <t>COMPACTACAO MECANICA C/ CONTROLE DO GC&gt;=95% DO PN (AREAS) (C/MONIVELADORA 140 HP E ROLO COMPRESSOR VIBRATORIO 80 HP).</t>
  </si>
  <si>
    <t>74005/002</t>
  </si>
  <si>
    <t>3.8</t>
  </si>
  <si>
    <t>3.9</t>
  </si>
  <si>
    <t>4.8</t>
  </si>
  <si>
    <t>EXECUÇÃO E COMPACTAÇÃO DE BASE E OU SUB BASE COM SOLO 
ESTABILIZADO GRANULOMETRICAMENTE - EXCLUSIVE ESCAVAÇÃO, CARGA E TRANSPORTE E SOLO. AF_09/2017</t>
  </si>
  <si>
    <t>CAPA SELANTE COMPREENDENDO APLICAÇÃO DE ASFALTO NA PROPORÇÃO DE 0,7 A 1,5L / M2, DISTRIBUIÇÃO DE AGREGADOS DE 5 A 15KG/M2 E COMPACTAÇÃO COM ROLO - COM USO DA EMULSAO RR-2C, INCLUSO APLICAÇÃO E COMPACTAÇÃO.</t>
  </si>
  <si>
    <t>REGULARIZAÇÃO E COMPACTAÇÃO DE SUBLEITO ATE 20 CM DE ESPESSURA</t>
  </si>
  <si>
    <t>EXECUÇÃO DE IMPRIMAÇÃO COM ASFALTO DILUÍDO CM-30. AF_09/2017 - TAXA 1,2L/m²</t>
  </si>
  <si>
    <t>ENSAIO DE DETERMINAÇÃO DA PENEIRAÇÃO - EMULSÃO ASFÁLTICA</t>
  </si>
  <si>
    <t>ENSAIO DE DETERMINAÇÃO DA SEDIMENTAÇÃO - EMULSÃO ASFÁLTICA</t>
  </si>
  <si>
    <t>3.10</t>
  </si>
  <si>
    <t>TRANSPORTE COM CAMINHÃO BASCULANTE 6 M3 EM RODOVIA PAVIMENTADA ( PARA DISTÂNCIAS SUPERIORES A 4 KM)</t>
  </si>
  <si>
    <t>6.4</t>
  </si>
  <si>
    <t>6.5</t>
  </si>
  <si>
    <r>
      <t xml:space="preserve">GUIA (MEIO-FIO) E SARJETA CONJUGADOS DE CONCRETO, MOLDADA IN LOCO EM </t>
    </r>
    <r>
      <rPr>
        <b/>
        <sz val="11"/>
        <color theme="1"/>
        <rFont val="Calibri"/>
        <family val="2"/>
        <scheme val="minor"/>
      </rPr>
      <t>TRECHO RETO</t>
    </r>
    <r>
      <rPr>
        <sz val="11"/>
        <color theme="1"/>
        <rFont val="Calibri"/>
        <family val="2"/>
        <scheme val="minor"/>
      </rPr>
      <t xml:space="preserve"> COM EXTRUSORA, </t>
    </r>
    <r>
      <rPr>
        <b/>
        <sz val="11"/>
        <color theme="1"/>
        <rFont val="Calibri"/>
        <family val="2"/>
        <scheme val="minor"/>
      </rPr>
      <t>GUIA 13 CM BASE X 22 CM ALTURA, SARJETA 30 CM BASE X 8,5 CM ALTURA</t>
    </r>
    <r>
      <rPr>
        <sz val="11"/>
        <color theme="1"/>
        <rFont val="Calibri"/>
        <family val="2"/>
        <scheme val="minor"/>
      </rPr>
      <t>. (Fck 18MPa) AF_06/2016</t>
    </r>
  </si>
  <si>
    <r>
      <t xml:space="preserve">GUIA (MEIO-FIO) E SARJETA CONJUGADOS DE CONCRETO, MOLDADA IN LOCO EM </t>
    </r>
    <r>
      <rPr>
        <b/>
        <sz val="11"/>
        <color theme="1"/>
        <rFont val="Calibri"/>
        <family val="2"/>
        <scheme val="minor"/>
      </rPr>
      <t>TRECHO CURVO</t>
    </r>
    <r>
      <rPr>
        <sz val="11"/>
        <color theme="1"/>
        <rFont val="Calibri"/>
        <family val="2"/>
        <scheme val="minor"/>
      </rPr>
      <t xml:space="preserve"> COM EXTRUSORA, </t>
    </r>
    <r>
      <rPr>
        <b/>
        <sz val="11"/>
        <color theme="1"/>
        <rFont val="Calibri"/>
        <family val="2"/>
        <scheme val="minor"/>
      </rPr>
      <t>GUIA 12,5 CM BASE X 22 CM ALTURA, SARJETA 30 CM BASE X 8,5 CM ALTURA</t>
    </r>
    <r>
      <rPr>
        <sz val="11"/>
        <color theme="1"/>
        <rFont val="Calibri"/>
        <family val="2"/>
        <scheme val="minor"/>
      </rPr>
      <t>. (Fck 18MPa) AF_06/2016</t>
    </r>
  </si>
  <si>
    <r>
      <t xml:space="preserve">GUIA (MEIO-FIO) E SARJETA CONJUGADOS DE CONCRETO, MOLDADA IN LOCO EM </t>
    </r>
    <r>
      <rPr>
        <b/>
        <sz val="11"/>
        <color theme="1"/>
        <rFont val="Calibri"/>
        <family val="2"/>
        <scheme val="minor"/>
      </rPr>
      <t>TRECHO CURVO</t>
    </r>
    <r>
      <rPr>
        <sz val="11"/>
        <color theme="1"/>
        <rFont val="Calibri"/>
        <family val="2"/>
        <scheme val="minor"/>
      </rPr>
      <t xml:space="preserve"> COM EXTRUSORA, </t>
    </r>
    <r>
      <rPr>
        <b/>
        <sz val="11"/>
        <color theme="1"/>
        <rFont val="Calibri"/>
        <family val="2"/>
        <scheme val="minor"/>
      </rPr>
      <t>GUIA 13 CM BASE X 22 CM ALTURA, SARJETA 30 CM BASE X 8,5 CM ALTURA</t>
    </r>
    <r>
      <rPr>
        <sz val="11"/>
        <color theme="1"/>
        <rFont val="Calibri"/>
        <family val="2"/>
        <scheme val="minor"/>
      </rPr>
      <t>. (Fck 18MPa) AF_06/2016</t>
    </r>
  </si>
  <si>
    <r>
      <t xml:space="preserve">GUIA (MEIO-FIO) E SARJETA CONJUGADOS DE CONCRETO, MOLDADA IN LOCO EM </t>
    </r>
    <r>
      <rPr>
        <b/>
        <sz val="11"/>
        <color theme="1"/>
        <rFont val="Calibri"/>
        <family val="2"/>
        <scheme val="minor"/>
      </rPr>
      <t>TRECHO RETO</t>
    </r>
    <r>
      <rPr>
        <sz val="11"/>
        <color theme="1"/>
        <rFont val="Calibri"/>
        <family val="2"/>
        <scheme val="minor"/>
      </rPr>
      <t xml:space="preserve"> COM EXTRUSORA, </t>
    </r>
    <r>
      <rPr>
        <b/>
        <sz val="11"/>
        <color theme="1"/>
        <rFont val="Calibri"/>
        <family val="2"/>
        <scheme val="minor"/>
      </rPr>
      <t>GUIA 13,5 CM BASE X 30CM ALTURA, SARJETA 50 CM BASE X 12,5 CM ALTURA.</t>
    </r>
    <r>
      <rPr>
        <sz val="11"/>
        <color theme="1"/>
        <rFont val="Calibri"/>
        <family val="2"/>
        <scheme val="minor"/>
      </rPr>
      <t xml:space="preserve"> (Fck 18MPa) AF_06/2016</t>
    </r>
  </si>
  <si>
    <r>
      <t xml:space="preserve">GUIA (MEIO-FIO) E SARJETA CONJUGADOS DE CONCRETO, MOLDADA IN LOCO EM </t>
    </r>
    <r>
      <rPr>
        <b/>
        <sz val="11"/>
        <color theme="1"/>
        <rFont val="Calibri"/>
        <family val="2"/>
        <scheme val="minor"/>
      </rPr>
      <t>TRECHO CURVO</t>
    </r>
    <r>
      <rPr>
        <sz val="11"/>
        <color theme="1"/>
        <rFont val="Calibri"/>
        <family val="2"/>
        <scheme val="minor"/>
      </rPr>
      <t xml:space="preserve"> COM EXTRUSORA, </t>
    </r>
    <r>
      <rPr>
        <b/>
        <sz val="11"/>
        <color theme="1"/>
        <rFont val="Calibri"/>
        <family val="2"/>
        <scheme val="minor"/>
      </rPr>
      <t>GUIA 13,5 CM BASE X 30CM ALTURA, SARJETA 50 CM BASE X 12,5 CM ALTURA.</t>
    </r>
    <r>
      <rPr>
        <sz val="11"/>
        <color theme="1"/>
        <rFont val="Calibri"/>
        <family val="2"/>
        <scheme val="minor"/>
      </rPr>
      <t xml:space="preserve"> (Fck 18MPa) AF_06/2016</t>
    </r>
  </si>
  <si>
    <r>
      <t xml:space="preserve">ASSENTAMENTO DE GUIA (MEIO-FIO) EM </t>
    </r>
    <r>
      <rPr>
        <b/>
        <sz val="11"/>
        <color theme="1"/>
        <rFont val="Calibri"/>
        <family val="2"/>
        <scheme val="minor"/>
      </rPr>
      <t>TRECHO RETO</t>
    </r>
    <r>
      <rPr>
        <sz val="11"/>
        <color theme="1"/>
        <rFont val="Calibri"/>
        <family val="2"/>
        <scheme val="minor"/>
      </rPr>
      <t xml:space="preserve">, CONFECCIONADA EM CONCRETO PRÉ-FABRICADO, </t>
    </r>
    <r>
      <rPr>
        <b/>
        <sz val="11"/>
        <color theme="1"/>
        <rFont val="Calibri"/>
        <family val="2"/>
        <scheme val="minor"/>
      </rPr>
      <t>DIMENSÕES 100X15X13X30 CM</t>
    </r>
    <r>
      <rPr>
        <sz val="11"/>
        <color theme="1"/>
        <rFont val="Calibri"/>
        <family val="2"/>
        <scheme val="minor"/>
      </rPr>
      <t xml:space="preserve"> (COMPRIMENTO X BASE INFERIOR X BASE SUPERIOR X ALTURA), PARA VIAS URBANAS (USO VIÁRIO). AF_06/2016</t>
    </r>
  </si>
  <si>
    <r>
      <t xml:space="preserve">ASSENTAMENTO DE GUIA (MEIO-FIO) EM </t>
    </r>
    <r>
      <rPr>
        <b/>
        <sz val="11"/>
        <color theme="1"/>
        <rFont val="Calibri"/>
        <family val="2"/>
        <scheme val="minor"/>
      </rPr>
      <t>TRECHO CURVO</t>
    </r>
    <r>
      <rPr>
        <sz val="11"/>
        <color theme="1"/>
        <rFont val="Calibri"/>
        <family val="2"/>
        <scheme val="minor"/>
      </rPr>
      <t xml:space="preserve">, CONFECCIONADA EM CONCRETO PRÉ-FABRICADO, </t>
    </r>
    <r>
      <rPr>
        <b/>
        <sz val="11"/>
        <color theme="1"/>
        <rFont val="Calibri"/>
        <family val="2"/>
        <scheme val="minor"/>
      </rPr>
      <t>DIMENSÕES 100X15X13X30 CM</t>
    </r>
    <r>
      <rPr>
        <sz val="11"/>
        <color theme="1"/>
        <rFont val="Calibri"/>
        <family val="2"/>
        <scheme val="minor"/>
      </rPr>
      <t xml:space="preserve"> (COMPRIMENTO X BASE INFERIOR X BASE SUPERIOR X ALTURA), PARA VIAS URBANAS (USO VIÁRIO). AF_06/2016</t>
    </r>
  </si>
  <si>
    <r>
      <t xml:space="preserve">EXECUÇÃO DE SARJETA DE CONCRETO USINADO, MOLDADA IN LOCO EM </t>
    </r>
    <r>
      <rPr>
        <b/>
        <sz val="11"/>
        <color theme="1"/>
        <rFont val="Calibri"/>
        <family val="2"/>
        <scheme val="minor"/>
      </rPr>
      <t>TRECHO RETO, 30 CM BASE X 15 CM ALTURA</t>
    </r>
    <r>
      <rPr>
        <sz val="11"/>
        <color theme="1"/>
        <rFont val="Calibri"/>
        <family val="2"/>
        <scheme val="minor"/>
      </rPr>
      <t>. AF_06/2016</t>
    </r>
  </si>
  <si>
    <r>
      <t xml:space="preserve">EXECUÇÃO DE SARJETA DE CONCRETO USINADO, MOLDADA IN LOCO EM </t>
    </r>
    <r>
      <rPr>
        <b/>
        <sz val="11"/>
        <color theme="1"/>
        <rFont val="Calibri"/>
        <family val="2"/>
        <scheme val="minor"/>
      </rPr>
      <t>TRECHO CURVO, 30 CM BASE X 15 CM ALTURA</t>
    </r>
    <r>
      <rPr>
        <sz val="11"/>
        <color theme="1"/>
        <rFont val="Calibri"/>
        <family val="2"/>
        <scheme val="minor"/>
      </rPr>
      <t>. AF_06/2016</t>
    </r>
  </si>
  <si>
    <r>
      <t xml:space="preserve">EXECUÇÃO DE SARJETA DE CONCRETO USINADO, MOLDADA IN LOCO EM </t>
    </r>
    <r>
      <rPr>
        <b/>
        <sz val="11"/>
        <color theme="1"/>
        <rFont val="Calibri"/>
        <family val="2"/>
        <scheme val="minor"/>
      </rPr>
      <t>TRECHO RETO, 45 CM BASE X 15 CM ALTURA</t>
    </r>
    <r>
      <rPr>
        <sz val="11"/>
        <color theme="1"/>
        <rFont val="Calibri"/>
        <family val="2"/>
        <scheme val="minor"/>
      </rPr>
      <t>. AF_06/2016</t>
    </r>
  </si>
  <si>
    <r>
      <t xml:space="preserve">EXECUÇÃO DE SARJETA DE CONCRETO USINADO, MOLDADA IN LOCO EM </t>
    </r>
    <r>
      <rPr>
        <b/>
        <sz val="11"/>
        <color theme="1"/>
        <rFont val="Calibri"/>
        <family val="2"/>
        <scheme val="minor"/>
      </rPr>
      <t>TRECHO CURVO, 45 CM BASE X 15 CM ALTURA</t>
    </r>
    <r>
      <rPr>
        <sz val="11"/>
        <color theme="1"/>
        <rFont val="Calibri"/>
        <family val="2"/>
        <scheme val="minor"/>
      </rPr>
      <t>. AF_06/2016</t>
    </r>
  </si>
  <si>
    <r>
      <t xml:space="preserve">EXECUÇÃO DE SARJETA DE CONCRETO USINADO, MOLDADA IN LOCO EM </t>
    </r>
    <r>
      <rPr>
        <b/>
        <sz val="11"/>
        <color theme="1"/>
        <rFont val="Calibri"/>
        <family val="2"/>
        <scheme val="minor"/>
      </rPr>
      <t>TRECHO RETO, 30 CM BASE X 10 CM ALTURA</t>
    </r>
    <r>
      <rPr>
        <sz val="11"/>
        <color theme="1"/>
        <rFont val="Calibri"/>
        <family val="2"/>
        <scheme val="minor"/>
      </rPr>
      <t>. AF_06/2016</t>
    </r>
  </si>
  <si>
    <r>
      <t xml:space="preserve">EXECUÇÃO DE SARJETA DE CONCRETO USINADO, MOLDADA IN LOCO EM </t>
    </r>
    <r>
      <rPr>
        <b/>
        <sz val="11"/>
        <color theme="1"/>
        <rFont val="Calibri"/>
        <family val="2"/>
        <scheme val="minor"/>
      </rPr>
      <t>TRECHO CURVO, 30 CM BASE X 10 CM ALTURA</t>
    </r>
    <r>
      <rPr>
        <sz val="11"/>
        <color theme="1"/>
        <rFont val="Calibri"/>
        <family val="2"/>
        <scheme val="minor"/>
      </rPr>
      <t>. AF_06/2016</t>
    </r>
  </si>
  <si>
    <r>
      <t xml:space="preserve">EXECUÇÃO DE SARJETA DE CONCRETO USINADO, MOLDADA IN LOCO EM </t>
    </r>
    <r>
      <rPr>
        <b/>
        <sz val="11"/>
        <color theme="1"/>
        <rFont val="Calibri"/>
        <family val="2"/>
        <scheme val="minor"/>
      </rPr>
      <t>TRECHO RETO, 45 CM BASE X 10 CM ALTURA</t>
    </r>
    <r>
      <rPr>
        <sz val="11"/>
        <color theme="1"/>
        <rFont val="Calibri"/>
        <family val="2"/>
        <scheme val="minor"/>
      </rPr>
      <t>. AF_06/2016</t>
    </r>
  </si>
  <si>
    <r>
      <t xml:space="preserve">EXECUÇÃO DE SARJETA DE CONCRETO USINADO, MOLDADA IN LOCO EM </t>
    </r>
    <r>
      <rPr>
        <b/>
        <sz val="11"/>
        <color theme="1"/>
        <rFont val="Calibri"/>
        <family val="2"/>
        <scheme val="minor"/>
      </rPr>
      <t>TRECHO CURVO, 45 CM BASE X 10 CM ALTURA</t>
    </r>
    <r>
      <rPr>
        <sz val="11"/>
        <color theme="1"/>
        <rFont val="Calibri"/>
        <family val="2"/>
        <scheme val="minor"/>
      </rPr>
      <t>. AF_06/2016</t>
    </r>
  </si>
  <si>
    <t>ESCAVAÇÃO MANUAL DE VALAS. AF_03/2016</t>
  </si>
  <si>
    <t>EXECUÇÃO DE PASSEIO (CALÇADA) OU PISO DE CONCRETO COM CONCRETO MOLDADO IN LOCO, USINADO, ACABAMENTO CONVENCIONAL, NÃO ARMADO. AF_07/2016</t>
  </si>
  <si>
    <t>FORNECIMENTO E INSTALAÇÃO DE SUPORTE DE SUSTENTAÇÃO DAS 
PLACAS DE SINALIZAÇÃO E IDENTIFICAÇÃO EM MADEIRA DE LEI (7,5X7,5X310CM), PINTADOS A COR BRANCA</t>
  </si>
  <si>
    <t>hora</t>
  </si>
  <si>
    <t>Servente</t>
  </si>
  <si>
    <t>Peça em madeira não aparelhada 7,5x7,5cm (3"x3") maçaranduba, 
angelim ou equivalente na região.</t>
  </si>
  <si>
    <t>Bucha de nylon sem abas S6 com parafuso de 4,20 X 40 mm em aço zincado com rosca soberba, cabeça chata e fenda Phillips.</t>
  </si>
  <si>
    <t>Concreto ciclópico FCK=10MPA 30% Pedra de Mão inclusive lançamento.</t>
  </si>
  <si>
    <t>Pintura Esmaltada acetinado em Madeira, duas demãos.</t>
  </si>
  <si>
    <t>Escavação Manual de Valas (0,40x0,40x0,80m).</t>
  </si>
  <si>
    <t>73739/001</t>
  </si>
  <si>
    <t>Kg</t>
  </si>
  <si>
    <t>Pedreiro</t>
  </si>
  <si>
    <t>h</t>
  </si>
  <si>
    <t>Rejunte colorido, cimentício</t>
  </si>
  <si>
    <t>Argamassa colante AC-II</t>
  </si>
  <si>
    <t>7.4</t>
  </si>
  <si>
    <t>7.5</t>
  </si>
  <si>
    <t>7.6</t>
  </si>
  <si>
    <t>7.7</t>
  </si>
  <si>
    <t>7.8</t>
  </si>
  <si>
    <t>7.14</t>
  </si>
  <si>
    <t>8.3</t>
  </si>
  <si>
    <t>10.1</t>
  </si>
  <si>
    <t>10.2</t>
  </si>
  <si>
    <t>10.2.1</t>
  </si>
  <si>
    <t>10.2.2</t>
  </si>
  <si>
    <t>10.2.3</t>
  </si>
  <si>
    <t>10.2.4</t>
  </si>
  <si>
    <t>10.2.5</t>
  </si>
  <si>
    <t>10.2.6</t>
  </si>
  <si>
    <r>
      <t xml:space="preserve">ESCAVAÇÃO MECANIZADA DE </t>
    </r>
    <r>
      <rPr>
        <b/>
        <sz val="11"/>
        <rFont val="Calibri"/>
        <family val="2"/>
        <scheme val="minor"/>
      </rPr>
      <t>VALA COM PROF. ATÉ 1,5 M</t>
    </r>
    <r>
      <rPr>
        <sz val="11"/>
        <rFont val="Calibri"/>
        <family val="2"/>
        <scheme val="minor"/>
      </rPr>
      <t xml:space="preserve"> (MÉDIA ENTRE
MONTANTE E JUSANTE/UMA COMPOSIÇÃO POR TRECHO), COM RETROESCAVADEIRA (0,26 M3/88 HP), </t>
    </r>
    <r>
      <rPr>
        <b/>
        <sz val="11"/>
        <rFont val="Calibri"/>
        <family val="2"/>
        <scheme val="minor"/>
      </rPr>
      <t>LARG. MENOR QUE 0,8 M</t>
    </r>
    <r>
      <rPr>
        <sz val="11"/>
        <rFont val="Calibri"/>
        <family val="2"/>
        <scheme val="minor"/>
      </rPr>
      <t xml:space="preserve">, EM SOLO DE 1A CATEGORIA, </t>
    </r>
    <r>
      <rPr>
        <b/>
        <sz val="11"/>
        <rFont val="Calibri"/>
        <family val="2"/>
        <scheme val="minor"/>
      </rPr>
      <t>EM LOCAIS COM ALTO NÍVEL DE INTERFERÊNCIA</t>
    </r>
    <r>
      <rPr>
        <sz val="11"/>
        <rFont val="Calibri"/>
        <family val="2"/>
        <scheme val="minor"/>
      </rPr>
      <t>. AF_01/2015</t>
    </r>
  </si>
  <si>
    <r>
      <t xml:space="preserve">ESCAVAÇÃO MECANIZADA DE </t>
    </r>
    <r>
      <rPr>
        <b/>
        <sz val="11"/>
        <rFont val="Calibri"/>
        <family val="2"/>
        <scheme val="minor"/>
      </rPr>
      <t>VALA COM PROF. ATÉ 1,5 M</t>
    </r>
    <r>
      <rPr>
        <sz val="11"/>
        <rFont val="Calibri"/>
        <family val="2"/>
        <scheme val="minor"/>
      </rPr>
      <t xml:space="preserve"> (MÉDIA ENTRE MONTANTE E JUSANTE/UMA COMPOSIÇÃO POR TRECHO), COM RETROESCAVADEIRA (0,26 M3/88 HP), </t>
    </r>
    <r>
      <rPr>
        <b/>
        <sz val="11"/>
        <rFont val="Calibri"/>
        <family val="2"/>
        <scheme val="minor"/>
      </rPr>
      <t>LARG. DE 0,8 M A 1,5 M</t>
    </r>
    <r>
      <rPr>
        <sz val="11"/>
        <rFont val="Calibri"/>
        <family val="2"/>
        <scheme val="minor"/>
      </rPr>
      <t xml:space="preserve">, EM SOLO DE 1A CATEGORIA, </t>
    </r>
    <r>
      <rPr>
        <b/>
        <sz val="11"/>
        <rFont val="Calibri"/>
        <family val="2"/>
        <scheme val="minor"/>
      </rPr>
      <t>EM LOCAIS COM ALTO NÍVEL DE INTERFERÊNCIA</t>
    </r>
    <r>
      <rPr>
        <sz val="11"/>
        <rFont val="Calibri"/>
        <family val="2"/>
        <scheme val="minor"/>
      </rPr>
      <t>. AF_01/2015</t>
    </r>
  </si>
  <si>
    <r>
      <t xml:space="preserve">ESCAVAÇÃO MECANIZADA DE </t>
    </r>
    <r>
      <rPr>
        <b/>
        <sz val="11"/>
        <rFont val="Calibri"/>
        <family val="2"/>
        <scheme val="minor"/>
      </rPr>
      <t>VALA COM PROF. MAIOR QUE 1,5 M ATÉ 3,0 M</t>
    </r>
    <r>
      <rPr>
        <sz val="11"/>
        <rFont val="Calibri"/>
        <family val="2"/>
        <scheme val="minor"/>
      </rPr>
      <t xml:space="preserve"> (MÉDIA ENTRE MONTANTE E JUSANTE/UMA COMPOSIÇÃO POR TRECHO), COM RETROESCAVADEIRA (0,26 M3/88 HP), </t>
    </r>
    <r>
      <rPr>
        <b/>
        <sz val="11"/>
        <rFont val="Calibri"/>
        <family val="2"/>
        <scheme val="minor"/>
      </rPr>
      <t>LARG. MENOR QUE 0,8 M</t>
    </r>
    <r>
      <rPr>
        <sz val="11"/>
        <rFont val="Calibri"/>
        <family val="2"/>
        <scheme val="minor"/>
      </rPr>
      <t xml:space="preserve">, EM SOLO DE 1A CATEGORIA, </t>
    </r>
    <r>
      <rPr>
        <b/>
        <sz val="11"/>
        <rFont val="Calibri"/>
        <family val="2"/>
        <scheme val="minor"/>
      </rPr>
      <t>EM LOCAIS COM ALTO NÍVEL DE INTERFERÊNCIA</t>
    </r>
    <r>
      <rPr>
        <sz val="11"/>
        <rFont val="Calibri"/>
        <family val="2"/>
        <scheme val="minor"/>
      </rPr>
      <t>.AF_01/2015</t>
    </r>
  </si>
  <si>
    <r>
      <t xml:space="preserve">ESCAVAÇÃO MECANIZADA DE </t>
    </r>
    <r>
      <rPr>
        <b/>
        <sz val="11"/>
        <rFont val="Calibri"/>
        <family val="2"/>
        <scheme val="minor"/>
      </rPr>
      <t>VALA COM PROF. MAIOR QUE 1,5 M ATÉ 3,0 M</t>
    </r>
    <r>
      <rPr>
        <sz val="11"/>
        <rFont val="Calibri"/>
        <family val="2"/>
        <scheme val="minor"/>
      </rPr>
      <t xml:space="preserve"> (MÉDIA ENTRE MONTANTE E JUSANTE/UMA COMPOSIÇÃO POR TRECHO), COM RETROESCAVADEIRA (0,26 M3/ POTÊNCIA:88 HP), </t>
    </r>
    <r>
      <rPr>
        <b/>
        <sz val="11"/>
        <rFont val="Calibri"/>
        <family val="2"/>
        <scheme val="minor"/>
      </rPr>
      <t>LARGURA DE 0,8 M A 1,5 M</t>
    </r>
    <r>
      <rPr>
        <sz val="11"/>
        <rFont val="Calibri"/>
        <family val="2"/>
        <scheme val="minor"/>
      </rPr>
      <t xml:space="preserve">, EM SOLO DE 1A CATEGORIA, </t>
    </r>
    <r>
      <rPr>
        <b/>
        <sz val="11"/>
        <rFont val="Calibri"/>
        <family val="2"/>
        <scheme val="minor"/>
      </rPr>
      <t>EM LOCAIS COM ALTO NÍVEL DE INTERFERÊNCIA</t>
    </r>
    <r>
      <rPr>
        <sz val="11"/>
        <rFont val="Calibri"/>
        <family val="2"/>
        <scheme val="minor"/>
      </rPr>
      <t>. AF_01/2015</t>
    </r>
  </si>
  <si>
    <r>
      <t xml:space="preserve">ESCAVAÇÃO MECANIZADA DE </t>
    </r>
    <r>
      <rPr>
        <b/>
        <sz val="11"/>
        <rFont val="Calibri"/>
        <family val="2"/>
        <scheme val="minor"/>
      </rPr>
      <t>VALA COM PROFUNDIDADE ATÉ 1,5 M</t>
    </r>
    <r>
      <rPr>
        <sz val="11"/>
        <rFont val="Calibri"/>
        <family val="2"/>
        <scheme val="minor"/>
      </rPr>
      <t xml:space="preserve"> (MÉDIA ENTRE MONTANTE E JUSANTE/UMA COMPOSIÇÃO POR TRECHO) COM RETROESCAVADEIRA (CAPACIDADE DA CAÇAMBA DA RETRO: 0,26 M3 / POTÊNCIA: 88 HP), </t>
    </r>
    <r>
      <rPr>
        <b/>
        <sz val="11"/>
        <rFont val="Calibri"/>
        <family val="2"/>
        <scheme val="minor"/>
      </rPr>
      <t>LARGURA MENOR QUE 0,8 M</t>
    </r>
    <r>
      <rPr>
        <sz val="11"/>
        <rFont val="Calibri"/>
        <family val="2"/>
        <scheme val="minor"/>
      </rPr>
      <t xml:space="preserve">, EM SOLO DE 1A CATEGORIA, </t>
    </r>
    <r>
      <rPr>
        <b/>
        <sz val="11"/>
        <rFont val="Calibri"/>
        <family val="2"/>
        <scheme val="minor"/>
      </rPr>
      <t>LOCAIS COM BAIXO NÍVEL DE INTERFERÊNCIA</t>
    </r>
    <r>
      <rPr>
        <sz val="11"/>
        <rFont val="Calibri"/>
        <family val="2"/>
        <scheme val="minor"/>
      </rPr>
      <t>. AF_01/2015</t>
    </r>
  </si>
  <si>
    <r>
      <t xml:space="preserve">ESCAVAÇÃO MECANIZADA DE </t>
    </r>
    <r>
      <rPr>
        <b/>
        <sz val="11"/>
        <rFont val="Calibri"/>
        <family val="2"/>
        <scheme val="minor"/>
      </rPr>
      <t>VALA COM PROF. ATÉ 1,5 M</t>
    </r>
    <r>
      <rPr>
        <sz val="11"/>
        <rFont val="Calibri"/>
        <family val="2"/>
        <scheme val="minor"/>
      </rPr>
      <t xml:space="preserve"> (MÉDIA ENTRE MONTANTE E JUSANTE/UMA COMPOSIÇÃO POR TRECHO), COM RETROESCAVADEIRA (0,26 M3/88 HP), </t>
    </r>
    <r>
      <rPr>
        <b/>
        <sz val="11"/>
        <rFont val="Calibri"/>
        <family val="2"/>
        <scheme val="minor"/>
      </rPr>
      <t>LARG. DE 0,8 M A 1,5 M</t>
    </r>
    <r>
      <rPr>
        <sz val="11"/>
        <rFont val="Calibri"/>
        <family val="2"/>
        <scheme val="minor"/>
      </rPr>
      <t xml:space="preserve">, EM SOLO DE 1A CATEGORIA, </t>
    </r>
    <r>
      <rPr>
        <b/>
        <sz val="11"/>
        <rFont val="Calibri"/>
        <family val="2"/>
        <scheme val="minor"/>
      </rPr>
      <t>EM LOCAIS COM BAIXO NÍVEL DE INTERFERÊNCIA</t>
    </r>
    <r>
      <rPr>
        <sz val="11"/>
        <rFont val="Calibri"/>
        <family val="2"/>
        <scheme val="minor"/>
      </rPr>
      <t>. AF_01/2015</t>
    </r>
  </si>
  <si>
    <r>
      <t xml:space="preserve">ESCAVAÇÃO MECANIZADA DE </t>
    </r>
    <r>
      <rPr>
        <b/>
        <sz val="11"/>
        <rFont val="Calibri"/>
        <family val="2"/>
        <scheme val="minor"/>
      </rPr>
      <t>VALA COM PROF. MAIOR QUE 1,5 M ATÉ 3,0 M</t>
    </r>
    <r>
      <rPr>
        <sz val="11"/>
        <rFont val="Calibri"/>
        <family val="2"/>
        <scheme val="minor"/>
      </rPr>
      <t xml:space="preserve"> (MÉDIA ENTRE MONTANTE E JUSANTE/UMA COMPOSIÇÃO POR TRECHO), COM RETROESCAVADEIRA (0,26 M3/88 HP), </t>
    </r>
    <r>
      <rPr>
        <b/>
        <sz val="11"/>
        <rFont val="Calibri"/>
        <family val="2"/>
        <scheme val="minor"/>
      </rPr>
      <t>LARG. MENOR QUE 0,8 M</t>
    </r>
    <r>
      <rPr>
        <sz val="11"/>
        <rFont val="Calibri"/>
        <family val="2"/>
        <scheme val="minor"/>
      </rPr>
      <t xml:space="preserve">, EM SOLO DE 1A CATEGORIA, </t>
    </r>
    <r>
      <rPr>
        <b/>
        <sz val="11"/>
        <rFont val="Calibri"/>
        <family val="2"/>
        <scheme val="minor"/>
      </rPr>
      <t>EM LOCAIS COM BAIXO NÍVEL DE INTERFERÊNCIA</t>
    </r>
    <r>
      <rPr>
        <sz val="11"/>
        <rFont val="Calibri"/>
        <family val="2"/>
        <scheme val="minor"/>
      </rPr>
      <t>.AF_01/2015</t>
    </r>
  </si>
  <si>
    <r>
      <t xml:space="preserve">ESCAVAÇÃO MECANIZADA DE </t>
    </r>
    <r>
      <rPr>
        <b/>
        <sz val="11"/>
        <rFont val="Calibri"/>
        <family val="2"/>
        <scheme val="minor"/>
      </rPr>
      <t>VALA COM PROF. MAIOR QUE 1,5 M ATÉ 3,0 M</t>
    </r>
    <r>
      <rPr>
        <sz val="11"/>
        <rFont val="Calibri"/>
        <family val="2"/>
        <scheme val="minor"/>
      </rPr>
      <t xml:space="preserve"> (MÉDIA ENTRE MONTANTE E JUSANTE/UMA COMPOSIÇÃO POR TRECHO), COM RETROESCAVADEIRA (0,26 M3/ POTÊNCIA:88 HP), </t>
    </r>
    <r>
      <rPr>
        <b/>
        <sz val="11"/>
        <rFont val="Calibri"/>
        <family val="2"/>
        <scheme val="minor"/>
      </rPr>
      <t>LARGURA DE 0,8 M A 1,5 M</t>
    </r>
    <r>
      <rPr>
        <sz val="11"/>
        <rFont val="Calibri"/>
        <family val="2"/>
        <scheme val="minor"/>
      </rPr>
      <t xml:space="preserve">, EM SOLO DE 1A CATEGORIA, </t>
    </r>
    <r>
      <rPr>
        <b/>
        <sz val="11"/>
        <rFont val="Calibri"/>
        <family val="2"/>
        <scheme val="minor"/>
      </rPr>
      <t>EM LOCAIS COM BAIXO NÍVEL DE INTERFERÊNCIA</t>
    </r>
    <r>
      <rPr>
        <sz val="11"/>
        <rFont val="Calibri"/>
        <family val="2"/>
        <scheme val="minor"/>
      </rPr>
      <t>. AF_01/2015</t>
    </r>
  </si>
  <si>
    <t>7.15</t>
  </si>
  <si>
    <t>7.16</t>
  </si>
  <si>
    <t>7.17</t>
  </si>
  <si>
    <r>
      <t xml:space="preserve">PREPARO DE FUNDO DE VALA COM </t>
    </r>
    <r>
      <rPr>
        <b/>
        <sz val="11"/>
        <rFont val="Calibri"/>
        <family val="2"/>
        <scheme val="minor"/>
      </rPr>
      <t>LARGURA MENOR QUE 1,5 M</t>
    </r>
    <r>
      <rPr>
        <sz val="11"/>
        <rFont val="Calibri"/>
        <family val="2"/>
        <scheme val="minor"/>
      </rPr>
      <t xml:space="preserve">, EM LOCAL COM </t>
    </r>
    <r>
      <rPr>
        <b/>
        <sz val="11"/>
        <rFont val="Calibri"/>
        <family val="2"/>
        <scheme val="minor"/>
      </rPr>
      <t>NÍVEL BAIXO DE INTERFERÊNCIA</t>
    </r>
    <r>
      <rPr>
        <sz val="11"/>
        <rFont val="Calibri"/>
        <family val="2"/>
        <scheme val="minor"/>
      </rPr>
      <t>. AF_06/2016</t>
    </r>
  </si>
  <si>
    <r>
      <t xml:space="preserve">PREPARO DE FUNDO DE VALA COM </t>
    </r>
    <r>
      <rPr>
        <b/>
        <sz val="11"/>
        <rFont val="Calibri"/>
        <family val="2"/>
        <scheme val="minor"/>
      </rPr>
      <t>LARGURA MENOR QUE 1,5 M</t>
    </r>
    <r>
      <rPr>
        <sz val="11"/>
        <rFont val="Calibri"/>
        <family val="2"/>
        <scheme val="minor"/>
      </rPr>
      <t xml:space="preserve">, EM LOCAL COM </t>
    </r>
    <r>
      <rPr>
        <b/>
        <sz val="11"/>
        <rFont val="Calibri"/>
        <family val="2"/>
        <scheme val="minor"/>
      </rPr>
      <t>NÍVEL ALTO DE INTERFERÊNCIA</t>
    </r>
    <r>
      <rPr>
        <sz val="11"/>
        <rFont val="Calibri"/>
        <family val="2"/>
        <scheme val="minor"/>
      </rPr>
      <t>. AF_06/2016</t>
    </r>
  </si>
  <si>
    <r>
      <t xml:space="preserve">PREPARO DE FUNDO DE VALA COM </t>
    </r>
    <r>
      <rPr>
        <b/>
        <sz val="11"/>
        <rFont val="Calibri"/>
        <family val="2"/>
        <scheme val="minor"/>
      </rPr>
      <t>LARGURA MAIOR OU IGUAL A 1,5 M E MENOR QUE 2,5 M</t>
    </r>
    <r>
      <rPr>
        <sz val="11"/>
        <rFont val="Calibri"/>
        <family val="2"/>
        <scheme val="minor"/>
      </rPr>
      <t xml:space="preserve">, EM LOCAL COM </t>
    </r>
    <r>
      <rPr>
        <b/>
        <sz val="11"/>
        <rFont val="Calibri"/>
        <family val="2"/>
        <scheme val="minor"/>
      </rPr>
      <t>NÍVEL BAIXO DE INTERFERÊNCIA</t>
    </r>
    <r>
      <rPr>
        <sz val="11"/>
        <rFont val="Calibri"/>
        <family val="2"/>
        <scheme val="minor"/>
      </rPr>
      <t>. AF_06/2016</t>
    </r>
  </si>
  <si>
    <r>
      <t xml:space="preserve">PREPARO DE FUNDO DE VALA COM </t>
    </r>
    <r>
      <rPr>
        <b/>
        <sz val="11"/>
        <rFont val="Calibri"/>
        <family val="2"/>
        <scheme val="minor"/>
      </rPr>
      <t>LARGURA MAIOR OU IGUAL A 1,5 M E MENOR QUE 2,5 M</t>
    </r>
    <r>
      <rPr>
        <sz val="11"/>
        <rFont val="Calibri"/>
        <family val="2"/>
        <scheme val="minor"/>
      </rPr>
      <t xml:space="preserve">, EM LOCAL COM </t>
    </r>
    <r>
      <rPr>
        <b/>
        <sz val="11"/>
        <rFont val="Calibri"/>
        <family val="2"/>
        <scheme val="minor"/>
      </rPr>
      <t>NÍVEL ALTO DE INTERFERÊNCIA</t>
    </r>
    <r>
      <rPr>
        <sz val="11"/>
        <rFont val="Calibri"/>
        <family val="2"/>
        <scheme val="minor"/>
      </rPr>
      <t>. AF_06/2016</t>
    </r>
  </si>
  <si>
    <r>
      <t xml:space="preserve">LASTRO DE VALA COM PREPARO DE FUNDO, </t>
    </r>
    <r>
      <rPr>
        <b/>
        <sz val="11"/>
        <rFont val="Calibri"/>
        <family val="2"/>
        <scheme val="minor"/>
      </rPr>
      <t>LARGURA MENOR QUE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 DA DE AREIA</t>
    </r>
    <r>
      <rPr>
        <sz val="11"/>
        <rFont val="Calibri"/>
        <family val="2"/>
        <scheme val="minor"/>
      </rPr>
      <t xml:space="preserve">, </t>
    </r>
    <r>
      <rPr>
        <sz val="11"/>
        <color rgb="FFFF0000"/>
        <rFont val="Calibri"/>
        <family val="2"/>
        <scheme val="minor"/>
      </rPr>
      <t>LANÇAMENTO MANUAL</t>
    </r>
    <r>
      <rPr>
        <sz val="11"/>
        <rFont val="Calibri"/>
        <family val="2"/>
        <scheme val="minor"/>
      </rPr>
      <t xml:space="preserve">, EM LOCAL COM NÍVEL </t>
    </r>
    <r>
      <rPr>
        <b/>
        <sz val="11"/>
        <rFont val="Calibri"/>
        <family val="2"/>
        <scheme val="minor"/>
      </rPr>
      <t>ALTO DE INTERFERÊNCIA</t>
    </r>
    <r>
      <rPr>
        <sz val="11"/>
        <rFont val="Calibri"/>
        <family val="2"/>
        <scheme val="minor"/>
      </rPr>
      <t>. AF_06/2016</t>
    </r>
  </si>
  <si>
    <r>
      <t xml:space="preserve">LASTRO DE VALA COM PREPARO DE FUNDO, </t>
    </r>
    <r>
      <rPr>
        <b/>
        <sz val="11"/>
        <rFont val="Calibri"/>
        <family val="2"/>
        <scheme val="minor"/>
      </rPr>
      <t>LARGURA MENOR QUE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 DA DE BRITA</t>
    </r>
    <r>
      <rPr>
        <sz val="11"/>
        <rFont val="Calibri"/>
        <family val="2"/>
        <scheme val="minor"/>
      </rPr>
      <t xml:space="preserve">, </t>
    </r>
    <r>
      <rPr>
        <sz val="11"/>
        <color rgb="FFFF0000"/>
        <rFont val="Calibri"/>
        <family val="2"/>
        <scheme val="minor"/>
      </rPr>
      <t>LANÇAMENTO MANUAL</t>
    </r>
    <r>
      <rPr>
        <sz val="11"/>
        <rFont val="Calibri"/>
        <family val="2"/>
        <scheme val="minor"/>
      </rPr>
      <t xml:space="preserve">, EM LOCAL COM NÍVEL </t>
    </r>
    <r>
      <rPr>
        <b/>
        <sz val="11"/>
        <rFont val="Calibri"/>
        <family val="2"/>
        <scheme val="minor"/>
      </rPr>
      <t>ALTO DE INTERFERÊNCIA</t>
    </r>
    <r>
      <rPr>
        <sz val="11"/>
        <rFont val="Calibri"/>
        <family val="2"/>
        <scheme val="minor"/>
      </rPr>
      <t>. AF_06/2016</t>
    </r>
  </si>
  <si>
    <r>
      <t xml:space="preserve">LASTRO COM PREPARO DE FUNDO, </t>
    </r>
    <r>
      <rPr>
        <b/>
        <sz val="11"/>
        <rFont val="Calibri"/>
        <family val="2"/>
        <scheme val="minor"/>
      </rPr>
      <t>LARGURA MAIOR OU IGUAL A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CAMADA DE AREIA</t>
    </r>
    <r>
      <rPr>
        <sz val="11"/>
        <rFont val="Calibri"/>
        <family val="2"/>
        <scheme val="minor"/>
      </rPr>
      <t xml:space="preserve">, </t>
    </r>
    <r>
      <rPr>
        <sz val="11"/>
        <color rgb="FFFF0000"/>
        <rFont val="Calibri"/>
        <family val="2"/>
        <scheme val="minor"/>
      </rPr>
      <t>LANÇAMENTO MANUAL</t>
    </r>
    <r>
      <rPr>
        <sz val="11"/>
        <rFont val="Calibri"/>
        <family val="2"/>
        <scheme val="minor"/>
      </rPr>
      <t xml:space="preserve">, EM LOCAL COM NÍVEL </t>
    </r>
    <r>
      <rPr>
        <b/>
        <sz val="11"/>
        <rFont val="Calibri"/>
        <family val="2"/>
        <scheme val="minor"/>
      </rPr>
      <t>BAIXO DE INTERFERÊNCIA</t>
    </r>
    <r>
      <rPr>
        <sz val="11"/>
        <rFont val="Calibri"/>
        <family val="2"/>
        <scheme val="minor"/>
      </rPr>
      <t>. AF_06/2016</t>
    </r>
  </si>
  <si>
    <r>
      <t xml:space="preserve">LASTRO COM PREPARO DE FUNDO, </t>
    </r>
    <r>
      <rPr>
        <b/>
        <sz val="11"/>
        <rFont val="Calibri"/>
        <family val="2"/>
        <scheme val="minor"/>
      </rPr>
      <t>LARGURA MAIOR OU IGUAL A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CAMADA DE BRITA</t>
    </r>
    <r>
      <rPr>
        <sz val="11"/>
        <rFont val="Calibri"/>
        <family val="2"/>
        <scheme val="minor"/>
      </rPr>
      <t xml:space="preserve">, </t>
    </r>
    <r>
      <rPr>
        <sz val="11"/>
        <color rgb="FFFF0000"/>
        <rFont val="Calibri"/>
        <family val="2"/>
        <scheme val="minor"/>
      </rPr>
      <t>LANÇAMENTO MANUAL</t>
    </r>
    <r>
      <rPr>
        <sz val="11"/>
        <rFont val="Calibri"/>
        <family val="2"/>
        <scheme val="minor"/>
      </rPr>
      <t xml:space="preserve">, EM LOCAL COM NÍVEL </t>
    </r>
    <r>
      <rPr>
        <b/>
        <sz val="11"/>
        <rFont val="Calibri"/>
        <family val="2"/>
        <scheme val="minor"/>
      </rPr>
      <t>BAIXO DE INTERFERÊNCIA</t>
    </r>
    <r>
      <rPr>
        <sz val="11"/>
        <rFont val="Calibri"/>
        <family val="2"/>
        <scheme val="minor"/>
      </rPr>
      <t>. AF_06/2016</t>
    </r>
  </si>
  <si>
    <r>
      <t xml:space="preserve">LASTRO COM PREPARO DE FUNDO, </t>
    </r>
    <r>
      <rPr>
        <b/>
        <sz val="11"/>
        <rFont val="Calibri"/>
        <family val="2"/>
        <scheme val="minor"/>
      </rPr>
      <t>LARGURA MAIOR OU IGUAL A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CAMADA DE AREIA</t>
    </r>
    <r>
      <rPr>
        <sz val="11"/>
        <rFont val="Calibri"/>
        <family val="2"/>
        <scheme val="minor"/>
      </rPr>
      <t xml:space="preserve">, </t>
    </r>
    <r>
      <rPr>
        <sz val="11"/>
        <color rgb="FFFF0000"/>
        <rFont val="Calibri"/>
        <family val="2"/>
        <scheme val="minor"/>
      </rPr>
      <t>LANÇAMENTO MANUAL</t>
    </r>
    <r>
      <rPr>
        <sz val="11"/>
        <rFont val="Calibri"/>
        <family val="2"/>
        <scheme val="minor"/>
      </rPr>
      <t xml:space="preserve">, EM LOCAL COM NÍVEL </t>
    </r>
    <r>
      <rPr>
        <b/>
        <sz val="11"/>
        <rFont val="Calibri"/>
        <family val="2"/>
        <scheme val="minor"/>
      </rPr>
      <t>ALTO DE INTERFERÊNCIA</t>
    </r>
    <r>
      <rPr>
        <sz val="11"/>
        <rFont val="Calibri"/>
        <family val="2"/>
        <scheme val="minor"/>
      </rPr>
      <t>. AF_06/2016</t>
    </r>
  </si>
  <si>
    <r>
      <t xml:space="preserve">LASTRO DE VALA COM PREPARO DE FUNDO, </t>
    </r>
    <r>
      <rPr>
        <b/>
        <sz val="11"/>
        <rFont val="Calibri"/>
        <family val="2"/>
        <scheme val="minor"/>
      </rPr>
      <t>LARGURA MENOR QUE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 DA DE AREI</t>
    </r>
    <r>
      <rPr>
        <sz val="11"/>
        <rFont val="Calibri"/>
        <family val="2"/>
        <scheme val="minor"/>
      </rPr>
      <t xml:space="preserve">A, </t>
    </r>
    <r>
      <rPr>
        <sz val="11"/>
        <color rgb="FFFF0000"/>
        <rFont val="Calibri"/>
        <family val="2"/>
        <scheme val="minor"/>
      </rPr>
      <t>LANÇAMENTO MANUA</t>
    </r>
    <r>
      <rPr>
        <sz val="11"/>
        <rFont val="Calibri"/>
        <family val="2"/>
        <scheme val="minor"/>
      </rPr>
      <t xml:space="preserve">L, EM LOCAL COM NÍVEL </t>
    </r>
    <r>
      <rPr>
        <b/>
        <sz val="11"/>
        <rFont val="Calibri"/>
        <family val="2"/>
        <scheme val="minor"/>
      </rPr>
      <t>BAIXO DE INTERFERÊNCIA</t>
    </r>
    <r>
      <rPr>
        <sz val="11"/>
        <rFont val="Calibri"/>
        <family val="2"/>
        <scheme val="minor"/>
      </rPr>
      <t>. AF_06/2016</t>
    </r>
  </si>
  <si>
    <r>
      <t xml:space="preserve">LASTRO DE VALA COM PREPARO DE FUNDO, </t>
    </r>
    <r>
      <rPr>
        <b/>
        <sz val="11"/>
        <rFont val="Calibri"/>
        <family val="2"/>
        <scheme val="minor"/>
      </rPr>
      <t>LARGURA MENOR QUE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 DA DE BRITA</t>
    </r>
    <r>
      <rPr>
        <sz val="11"/>
        <rFont val="Calibri"/>
        <family val="2"/>
        <scheme val="minor"/>
      </rPr>
      <t xml:space="preserve">, </t>
    </r>
    <r>
      <rPr>
        <sz val="11"/>
        <color rgb="FFFF0000"/>
        <rFont val="Calibri"/>
        <family val="2"/>
        <scheme val="minor"/>
      </rPr>
      <t>LANÇAMENTO MANUAL</t>
    </r>
    <r>
      <rPr>
        <sz val="11"/>
        <rFont val="Calibri"/>
        <family val="2"/>
        <scheme val="minor"/>
      </rPr>
      <t xml:space="preserve">, EM LOCAL COM NÍVEL </t>
    </r>
    <r>
      <rPr>
        <b/>
        <sz val="11"/>
        <rFont val="Calibri"/>
        <family val="2"/>
        <scheme val="minor"/>
      </rPr>
      <t>BAIXO DE INTERFERÊNCIA</t>
    </r>
    <r>
      <rPr>
        <sz val="11"/>
        <rFont val="Calibri"/>
        <family val="2"/>
        <scheme val="minor"/>
      </rPr>
      <t>. AF_06/2016</t>
    </r>
  </si>
  <si>
    <r>
      <t xml:space="preserve">LASTRO COM PREPARO DE FUNDO, </t>
    </r>
    <r>
      <rPr>
        <b/>
        <sz val="11"/>
        <rFont val="Calibri"/>
        <family val="2"/>
        <scheme val="minor"/>
      </rPr>
      <t>LARGURA MAIOR OU IGUAL A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CAMADA DE BRITA</t>
    </r>
    <r>
      <rPr>
        <sz val="11"/>
        <rFont val="Calibri"/>
        <family val="2"/>
        <scheme val="minor"/>
      </rPr>
      <t xml:space="preserve">, </t>
    </r>
    <r>
      <rPr>
        <sz val="11"/>
        <color rgb="FFFF0000"/>
        <rFont val="Calibri"/>
        <family val="2"/>
        <scheme val="minor"/>
      </rPr>
      <t>LANÇAMENTO MANUAL</t>
    </r>
    <r>
      <rPr>
        <sz val="11"/>
        <rFont val="Calibri"/>
        <family val="2"/>
        <scheme val="minor"/>
      </rPr>
      <t xml:space="preserve">, EM LOCAL COM NÍVEL </t>
    </r>
    <r>
      <rPr>
        <b/>
        <sz val="11"/>
        <rFont val="Calibri"/>
        <family val="2"/>
        <scheme val="minor"/>
      </rPr>
      <t>ALTO DE INTERFERÊNCIA</t>
    </r>
    <r>
      <rPr>
        <sz val="11"/>
        <rFont val="Calibri"/>
        <family val="2"/>
        <scheme val="minor"/>
      </rPr>
      <t>. AF_06/2016</t>
    </r>
  </si>
  <si>
    <r>
      <t xml:space="preserve">LASTRO DE VALA COM PREPARO DE FUNDO, </t>
    </r>
    <r>
      <rPr>
        <b/>
        <sz val="11"/>
        <rFont val="Calibri"/>
        <family val="2"/>
        <scheme val="minor"/>
      </rPr>
      <t>LARGURA MENOR QUE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 DA DE AREIA</t>
    </r>
    <r>
      <rPr>
        <sz val="11"/>
        <rFont val="Calibri"/>
        <family val="2"/>
        <scheme val="minor"/>
      </rPr>
      <t xml:space="preserve">, </t>
    </r>
    <r>
      <rPr>
        <sz val="11"/>
        <color rgb="FFFF0000"/>
        <rFont val="Calibri"/>
        <family val="2"/>
        <scheme val="minor"/>
      </rPr>
      <t>LANÇAMENTO MECANIZADO</t>
    </r>
    <r>
      <rPr>
        <sz val="11"/>
        <rFont val="Calibri"/>
        <family val="2"/>
        <scheme val="minor"/>
      </rPr>
      <t xml:space="preserve">, EM LOCAL COM NÍVEL </t>
    </r>
    <r>
      <rPr>
        <b/>
        <sz val="11"/>
        <rFont val="Calibri"/>
        <family val="2"/>
        <scheme val="minor"/>
      </rPr>
      <t>BAIXO DE INTERFERÊNCIA</t>
    </r>
    <r>
      <rPr>
        <sz val="11"/>
        <rFont val="Calibri"/>
        <family val="2"/>
        <scheme val="minor"/>
      </rPr>
      <t>. AF_06/2016</t>
    </r>
  </si>
  <si>
    <r>
      <t xml:space="preserve">LASTRO DE VALA COM PREPARO DE FUNDO, </t>
    </r>
    <r>
      <rPr>
        <b/>
        <sz val="11"/>
        <rFont val="Calibri"/>
        <family val="2"/>
        <scheme val="minor"/>
      </rPr>
      <t>LARGURA MENOR QUE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 DA DE BRITA</t>
    </r>
    <r>
      <rPr>
        <sz val="11"/>
        <rFont val="Calibri"/>
        <family val="2"/>
        <scheme val="minor"/>
      </rPr>
      <t xml:space="preserve">, </t>
    </r>
    <r>
      <rPr>
        <sz val="11"/>
        <color rgb="FFFF0000"/>
        <rFont val="Calibri"/>
        <family val="2"/>
        <scheme val="minor"/>
      </rPr>
      <t>LANÇAMENTO MECANIZADO</t>
    </r>
    <r>
      <rPr>
        <sz val="11"/>
        <rFont val="Calibri"/>
        <family val="2"/>
        <scheme val="minor"/>
      </rPr>
      <t xml:space="preserve">, EM LOCAL COM NÍVEL </t>
    </r>
    <r>
      <rPr>
        <b/>
        <sz val="11"/>
        <rFont val="Calibri"/>
        <family val="2"/>
        <scheme val="minor"/>
      </rPr>
      <t>BAIXO DE INTERFERÊNCIA</t>
    </r>
    <r>
      <rPr>
        <sz val="11"/>
        <rFont val="Calibri"/>
        <family val="2"/>
        <scheme val="minor"/>
      </rPr>
      <t>. AF_06/2016</t>
    </r>
  </si>
  <si>
    <r>
      <t xml:space="preserve">LASTRO DE VALA COM PREPARO DE FUNDO, </t>
    </r>
    <r>
      <rPr>
        <b/>
        <sz val="11"/>
        <rFont val="Calibri"/>
        <family val="2"/>
        <scheme val="minor"/>
      </rPr>
      <t>LARGURA MENOR QUE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 DA DE AREIA</t>
    </r>
    <r>
      <rPr>
        <sz val="11"/>
        <rFont val="Calibri"/>
        <family val="2"/>
        <scheme val="minor"/>
      </rPr>
      <t xml:space="preserve">, </t>
    </r>
    <r>
      <rPr>
        <sz val="11"/>
        <color rgb="FFFF0000"/>
        <rFont val="Calibri"/>
        <family val="2"/>
        <scheme val="minor"/>
      </rPr>
      <t>LANÇAMENTO MECANIZADO</t>
    </r>
    <r>
      <rPr>
        <sz val="11"/>
        <rFont val="Calibri"/>
        <family val="2"/>
        <scheme val="minor"/>
      </rPr>
      <t xml:space="preserve">, EM LOCAL COM NÍVEL </t>
    </r>
    <r>
      <rPr>
        <b/>
        <sz val="11"/>
        <rFont val="Calibri"/>
        <family val="2"/>
        <scheme val="minor"/>
      </rPr>
      <t>ALTO DE INTERFERÊNCIA</t>
    </r>
    <r>
      <rPr>
        <sz val="11"/>
        <rFont val="Calibri"/>
        <family val="2"/>
        <scheme val="minor"/>
      </rPr>
      <t>. AF_06/2016</t>
    </r>
  </si>
  <si>
    <r>
      <t>LASTRO DE VALA COM PREPARO DE FUNDO,</t>
    </r>
    <r>
      <rPr>
        <b/>
        <sz val="11"/>
        <rFont val="Calibri"/>
        <family val="2"/>
        <scheme val="minor"/>
      </rPr>
      <t xml:space="preserve"> LARGURA MENOR QUE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 DA DE BRITA</t>
    </r>
    <r>
      <rPr>
        <sz val="11"/>
        <rFont val="Calibri"/>
        <family val="2"/>
        <scheme val="minor"/>
      </rPr>
      <t xml:space="preserve">, </t>
    </r>
    <r>
      <rPr>
        <sz val="11"/>
        <color rgb="FFFF0000"/>
        <rFont val="Calibri"/>
        <family val="2"/>
        <scheme val="minor"/>
      </rPr>
      <t>LANÇAMENTO MECANIZADO</t>
    </r>
    <r>
      <rPr>
        <sz val="11"/>
        <rFont val="Calibri"/>
        <family val="2"/>
        <scheme val="minor"/>
      </rPr>
      <t xml:space="preserve">, EM LOCAL COM NÍVEL </t>
    </r>
    <r>
      <rPr>
        <b/>
        <sz val="11"/>
        <rFont val="Calibri"/>
        <family val="2"/>
        <scheme val="minor"/>
      </rPr>
      <t>ALTO DE INTERFERÊNCIA</t>
    </r>
    <r>
      <rPr>
        <sz val="11"/>
        <rFont val="Calibri"/>
        <family val="2"/>
        <scheme val="minor"/>
      </rPr>
      <t>. AF_06/2016</t>
    </r>
  </si>
  <si>
    <r>
      <t xml:space="preserve">LASTRO COM PREPARO DE FUNDO, </t>
    </r>
    <r>
      <rPr>
        <b/>
        <sz val="11"/>
        <rFont val="Calibri"/>
        <family val="2"/>
        <scheme val="minor"/>
      </rPr>
      <t>LARGURA MAIOR OU IGUAL A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CAMADA DE AREIA</t>
    </r>
    <r>
      <rPr>
        <sz val="11"/>
        <rFont val="Calibri"/>
        <family val="2"/>
        <scheme val="minor"/>
      </rPr>
      <t xml:space="preserve">, </t>
    </r>
    <r>
      <rPr>
        <sz val="11"/>
        <color rgb="FFFF0000"/>
        <rFont val="Calibri"/>
        <family val="2"/>
        <scheme val="minor"/>
      </rPr>
      <t>LANÇAMENTO MECANIZADO</t>
    </r>
    <r>
      <rPr>
        <sz val="11"/>
        <rFont val="Calibri"/>
        <family val="2"/>
        <scheme val="minor"/>
      </rPr>
      <t xml:space="preserve">, EM LOCAL COM NÍVEL </t>
    </r>
    <r>
      <rPr>
        <b/>
        <sz val="11"/>
        <rFont val="Calibri"/>
        <family val="2"/>
        <scheme val="minor"/>
      </rPr>
      <t>BAIXO DE INTERFERÊNCIA</t>
    </r>
    <r>
      <rPr>
        <sz val="11"/>
        <rFont val="Calibri"/>
        <family val="2"/>
        <scheme val="minor"/>
      </rPr>
      <t>. AF_06/2016</t>
    </r>
  </si>
  <si>
    <r>
      <t xml:space="preserve">LASTRO COM PREPARO DE FUNDO, </t>
    </r>
    <r>
      <rPr>
        <b/>
        <sz val="11"/>
        <rFont val="Calibri"/>
        <family val="2"/>
        <scheme val="minor"/>
      </rPr>
      <t>LARGURA MAIOR OU IGUAL A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CAMADA DE BRITA</t>
    </r>
    <r>
      <rPr>
        <sz val="11"/>
        <rFont val="Calibri"/>
        <family val="2"/>
        <scheme val="minor"/>
      </rPr>
      <t xml:space="preserve">, </t>
    </r>
    <r>
      <rPr>
        <sz val="11"/>
        <color rgb="FFFF0000"/>
        <rFont val="Calibri"/>
        <family val="2"/>
        <scheme val="minor"/>
      </rPr>
      <t>LANÇAMENTO MECANIZADO</t>
    </r>
    <r>
      <rPr>
        <sz val="11"/>
        <rFont val="Calibri"/>
        <family val="2"/>
        <scheme val="minor"/>
      </rPr>
      <t xml:space="preserve">, EM LOCAL COM NÍVEL </t>
    </r>
    <r>
      <rPr>
        <b/>
        <sz val="11"/>
        <rFont val="Calibri"/>
        <family val="2"/>
        <scheme val="minor"/>
      </rPr>
      <t>BAIXO DE INTERFERÊNCIA</t>
    </r>
    <r>
      <rPr>
        <sz val="11"/>
        <rFont val="Calibri"/>
        <family val="2"/>
        <scheme val="minor"/>
      </rPr>
      <t>. AF_06/2016</t>
    </r>
  </si>
  <si>
    <r>
      <t xml:space="preserve">LASTRO COM PREPARO DE FUNDO, </t>
    </r>
    <r>
      <rPr>
        <b/>
        <sz val="11"/>
        <rFont val="Calibri"/>
        <family val="2"/>
        <scheme val="minor"/>
      </rPr>
      <t>LARGURA MAIOR OU IGUAL A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CAMADA DE AREIA</t>
    </r>
    <r>
      <rPr>
        <sz val="11"/>
        <rFont val="Calibri"/>
        <family val="2"/>
        <scheme val="minor"/>
      </rPr>
      <t xml:space="preserve">, </t>
    </r>
    <r>
      <rPr>
        <sz val="11"/>
        <color rgb="FFFF0000"/>
        <rFont val="Calibri"/>
        <family val="2"/>
        <scheme val="minor"/>
      </rPr>
      <t>LANÇAMENTO MECANIZADO</t>
    </r>
    <r>
      <rPr>
        <sz val="11"/>
        <rFont val="Calibri"/>
        <family val="2"/>
        <scheme val="minor"/>
      </rPr>
      <t>, EM LOCAL COM NÍVEL</t>
    </r>
    <r>
      <rPr>
        <b/>
        <sz val="11"/>
        <rFont val="Calibri"/>
        <family val="2"/>
        <scheme val="minor"/>
      </rPr>
      <t xml:space="preserve"> ALTO DE INTERFERÊNCIA</t>
    </r>
    <r>
      <rPr>
        <sz val="11"/>
        <rFont val="Calibri"/>
        <family val="2"/>
        <scheme val="minor"/>
      </rPr>
      <t>. AF_06/2016</t>
    </r>
  </si>
  <si>
    <r>
      <t xml:space="preserve">LASTRO COM PREPARO DE FUNDO, </t>
    </r>
    <r>
      <rPr>
        <b/>
        <sz val="11"/>
        <rFont val="Calibri"/>
        <family val="2"/>
        <scheme val="minor"/>
      </rPr>
      <t>LARGURA MAIOR OU IGUAL A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CAMADA DE BRITA</t>
    </r>
    <r>
      <rPr>
        <sz val="11"/>
        <rFont val="Calibri"/>
        <family val="2"/>
        <scheme val="minor"/>
      </rPr>
      <t xml:space="preserve">, </t>
    </r>
    <r>
      <rPr>
        <sz val="11"/>
        <color rgb="FFFF0000"/>
        <rFont val="Calibri"/>
        <family val="2"/>
        <scheme val="minor"/>
      </rPr>
      <t>LANÇAMENTO MECANIZADO</t>
    </r>
    <r>
      <rPr>
        <sz val="11"/>
        <rFont val="Calibri"/>
        <family val="2"/>
        <scheme val="minor"/>
      </rPr>
      <t xml:space="preserve">, EM LOCAL COM NÍVEL </t>
    </r>
    <r>
      <rPr>
        <b/>
        <sz val="11"/>
        <rFont val="Calibri"/>
        <family val="2"/>
        <scheme val="minor"/>
      </rPr>
      <t>ALTO DE INTERFERÊNCIA</t>
    </r>
    <r>
      <rPr>
        <sz val="11"/>
        <rFont val="Calibri"/>
        <family val="2"/>
        <scheme val="minor"/>
      </rPr>
      <t>. AF_06/2016</t>
    </r>
  </si>
  <si>
    <r>
      <t xml:space="preserve">ESCORAMENTO DE VALA, TIPO PONTALETEAMENTO, COM </t>
    </r>
    <r>
      <rPr>
        <b/>
        <sz val="11"/>
        <rFont val="Calibri"/>
        <family val="2"/>
        <scheme val="minor"/>
      </rPr>
      <t>PROFUNDIDADE DE 0 A 1,5M</t>
    </r>
    <r>
      <rPr>
        <sz val="11"/>
        <rFont val="Calibri"/>
        <family val="2"/>
        <scheme val="minor"/>
      </rPr>
      <t xml:space="preserve">, </t>
    </r>
    <r>
      <rPr>
        <b/>
        <sz val="11"/>
        <rFont val="Calibri"/>
        <family val="2"/>
        <scheme val="minor"/>
      </rPr>
      <t>LARGURA MENOR QUE 1,5 M</t>
    </r>
    <r>
      <rPr>
        <sz val="11"/>
        <rFont val="Calibri"/>
        <family val="2"/>
        <scheme val="minor"/>
      </rPr>
      <t xml:space="preserve">, EM LOCAL COM NÍVEL </t>
    </r>
    <r>
      <rPr>
        <b/>
        <sz val="11"/>
        <rFont val="Calibri"/>
        <family val="2"/>
        <scheme val="minor"/>
      </rPr>
      <t>ALTO DE INTERFERÊNCIA</t>
    </r>
    <r>
      <rPr>
        <sz val="11"/>
        <rFont val="Calibri"/>
        <family val="2"/>
        <scheme val="minor"/>
      </rPr>
      <t>.AF_06/2016</t>
    </r>
  </si>
  <si>
    <r>
      <t xml:space="preserve">ESCORAMENTO DE VALA, TIPO PONTALETEAMENTO, COM </t>
    </r>
    <r>
      <rPr>
        <b/>
        <sz val="11"/>
        <rFont val="Calibri"/>
        <family val="2"/>
        <scheme val="minor"/>
      </rPr>
      <t>PROFUNDIDADE DE 0 A 1,5M</t>
    </r>
    <r>
      <rPr>
        <sz val="11"/>
        <rFont val="Calibri"/>
        <family val="2"/>
        <scheme val="minor"/>
      </rPr>
      <t xml:space="preserve">, </t>
    </r>
    <r>
      <rPr>
        <b/>
        <sz val="11"/>
        <rFont val="Calibri"/>
        <family val="2"/>
        <scheme val="minor"/>
      </rPr>
      <t>LARGURA MAIOR OU IGUAL A 1,5 M E MENOR QUE 2,5 M</t>
    </r>
    <r>
      <rPr>
        <sz val="11"/>
        <rFont val="Calibri"/>
        <family val="2"/>
        <scheme val="minor"/>
      </rPr>
      <t xml:space="preserve">, EM LOCAL COM NÍVEL </t>
    </r>
    <r>
      <rPr>
        <b/>
        <sz val="11"/>
        <rFont val="Calibri"/>
        <family val="2"/>
        <scheme val="minor"/>
      </rPr>
      <t>ALTO DE INTERFERÊNCIA</t>
    </r>
    <r>
      <rPr>
        <sz val="11"/>
        <rFont val="Calibri"/>
        <family val="2"/>
        <scheme val="minor"/>
      </rPr>
      <t>. AF_06/2016</t>
    </r>
  </si>
  <si>
    <r>
      <t>ESCORAMENTO DE VALA, TIPO PONTALETEAMENTO, COM</t>
    </r>
    <r>
      <rPr>
        <b/>
        <sz val="11"/>
        <rFont val="Calibri"/>
        <family val="2"/>
        <scheme val="minor"/>
      </rPr>
      <t xml:space="preserve"> PROFUNDIDADE DE 1,5 A 3,0 M, LARGURA MENOR QUE 1,5 M</t>
    </r>
    <r>
      <rPr>
        <sz val="11"/>
        <rFont val="Calibri"/>
        <family val="2"/>
        <scheme val="minor"/>
      </rPr>
      <t xml:space="preserve">, EM LOCAL COM NÍVEL </t>
    </r>
    <r>
      <rPr>
        <b/>
        <sz val="11"/>
        <rFont val="Calibri"/>
        <family val="2"/>
        <scheme val="minor"/>
      </rPr>
      <t>ALTO DE INTERFERÊNCIA</t>
    </r>
    <r>
      <rPr>
        <sz val="11"/>
        <rFont val="Calibri"/>
        <family val="2"/>
        <scheme val="minor"/>
      </rPr>
      <t>. AF_06/2016</t>
    </r>
  </si>
  <si>
    <r>
      <t xml:space="preserve">ESCORAMENTO DE VALA, TIPO PONTALETEAMENTO, COM </t>
    </r>
    <r>
      <rPr>
        <b/>
        <sz val="11"/>
        <rFont val="Calibri"/>
        <family val="2"/>
        <scheme val="minor"/>
      </rPr>
      <t>PROFUNDIDADE DE 0 A 1,5M, LARGURA MENOR QUE 1,5M</t>
    </r>
    <r>
      <rPr>
        <sz val="11"/>
        <rFont val="Calibri"/>
        <family val="2"/>
        <scheme val="minor"/>
      </rPr>
      <t xml:space="preserve">, EM LOCAL COM NÍVEL </t>
    </r>
    <r>
      <rPr>
        <b/>
        <sz val="11"/>
        <rFont val="Calibri"/>
        <family val="2"/>
        <scheme val="minor"/>
      </rPr>
      <t>BAIXO DE INTERFERÊNCIA</t>
    </r>
    <r>
      <rPr>
        <sz val="11"/>
        <rFont val="Calibri"/>
        <family val="2"/>
        <scheme val="minor"/>
      </rPr>
      <t>. AF_06/2016</t>
    </r>
  </si>
  <si>
    <r>
      <t xml:space="preserve">ESCORAMENTO DE VALA, TIPO PONTALETEAMENTO, COM </t>
    </r>
    <r>
      <rPr>
        <b/>
        <sz val="11"/>
        <rFont val="Calibri"/>
        <family val="2"/>
        <scheme val="minor"/>
      </rPr>
      <t>PROFUNDIDADE DE 1,5 A 3,0 M, LARGURA MAIOR OU IGUAL A 1,5 M E MENOR QUE 2,5M</t>
    </r>
    <r>
      <rPr>
        <sz val="11"/>
        <rFont val="Calibri"/>
        <family val="2"/>
        <scheme val="minor"/>
      </rPr>
      <t xml:space="preserve">, EM LOCAL COM NÍVEL </t>
    </r>
    <r>
      <rPr>
        <b/>
        <sz val="11"/>
        <rFont val="Calibri"/>
        <family val="2"/>
        <scheme val="minor"/>
      </rPr>
      <t>ALTO DE INTERFERÊNCIA</t>
    </r>
    <r>
      <rPr>
        <sz val="11"/>
        <rFont val="Calibri"/>
        <family val="2"/>
        <scheme val="minor"/>
      </rPr>
      <t>. AF_06/2016</t>
    </r>
  </si>
  <si>
    <r>
      <t xml:space="preserve">ESCORAMENTO DE VALA, TIPO PONTALETEAMENTO, COM </t>
    </r>
    <r>
      <rPr>
        <b/>
        <sz val="11"/>
        <rFont val="Calibri"/>
        <family val="2"/>
        <scheme val="minor"/>
      </rPr>
      <t>PROFUNDIDADE DE 1,5 A 3,0 M, LARGURA MENOR QUE 1,5M</t>
    </r>
    <r>
      <rPr>
        <sz val="11"/>
        <rFont val="Calibri"/>
        <family val="2"/>
        <scheme val="minor"/>
      </rPr>
      <t xml:space="preserve">, EM LOCAL COM NÍVEL </t>
    </r>
    <r>
      <rPr>
        <b/>
        <sz val="11"/>
        <rFont val="Calibri"/>
        <family val="2"/>
        <scheme val="minor"/>
      </rPr>
      <t>BAIXO DE INTERFERÊNCIA</t>
    </r>
    <r>
      <rPr>
        <sz val="11"/>
        <rFont val="Calibri"/>
        <family val="2"/>
        <scheme val="minor"/>
      </rPr>
      <t>. AF_06/2016</t>
    </r>
  </si>
  <si>
    <r>
      <t xml:space="preserve">ESCORAMENTO DE VALA, TIPO PONTALETEAMENTO, COM </t>
    </r>
    <r>
      <rPr>
        <b/>
        <sz val="11"/>
        <rFont val="Calibri"/>
        <family val="2"/>
        <scheme val="minor"/>
      </rPr>
      <t>PROFUNDIDADE DE 1,5 A 3,0M, LARGURA MAIOR OU IGUAL A 1,5 M E MENOR QUE 2,5M</t>
    </r>
    <r>
      <rPr>
        <sz val="11"/>
        <rFont val="Calibri"/>
        <family val="2"/>
        <scheme val="minor"/>
      </rPr>
      <t xml:space="preserve">, EM LOCAL COM NÍVEL </t>
    </r>
    <r>
      <rPr>
        <b/>
        <sz val="11"/>
        <rFont val="Calibri"/>
        <family val="2"/>
        <scheme val="minor"/>
      </rPr>
      <t>BAIXO DE INTERFERÊNCIA</t>
    </r>
    <r>
      <rPr>
        <sz val="11"/>
        <rFont val="Calibri"/>
        <family val="2"/>
        <scheme val="minor"/>
      </rPr>
      <t>. AF_06/2016</t>
    </r>
  </si>
  <si>
    <r>
      <t xml:space="preserve">ESCORAMENTO DE VALA, TIPO PONTALETEAMENTO, COM </t>
    </r>
    <r>
      <rPr>
        <b/>
        <sz val="11"/>
        <rFont val="Calibri"/>
        <family val="2"/>
        <scheme val="minor"/>
      </rPr>
      <t>PROFUNDIDADE DE 0 A 1,5M, LARGURA MAIOR OU IGUAL A 1,5 M E MENOR QUE 2,5M</t>
    </r>
    <r>
      <rPr>
        <sz val="11"/>
        <rFont val="Calibri"/>
        <family val="2"/>
        <scheme val="minor"/>
      </rPr>
      <t xml:space="preserve">, EM LOCAL COM NÍVEL </t>
    </r>
    <r>
      <rPr>
        <b/>
        <sz val="11"/>
        <rFont val="Calibri"/>
        <family val="2"/>
        <scheme val="minor"/>
      </rPr>
      <t>BAIXO DE INTERFERÊNCIA</t>
    </r>
    <r>
      <rPr>
        <sz val="11"/>
        <rFont val="Calibri"/>
        <family val="2"/>
        <scheme val="minor"/>
      </rPr>
      <t>. AF_06/2016</t>
    </r>
  </si>
  <si>
    <t>ESCAVAÇÃO</t>
  </si>
  <si>
    <t>ESCORAMENTO</t>
  </si>
  <si>
    <t>LASTRO</t>
  </si>
  <si>
    <t>PREPARO</t>
  </si>
  <si>
    <r>
      <t xml:space="preserve">TUBO DE CONCRETO PARA REDES COLETORAS DE ÁGUAS PLUVIAIS, DIÂMETRO DE </t>
    </r>
    <r>
      <rPr>
        <b/>
        <sz val="11"/>
        <rFont val="Calibri"/>
        <family val="2"/>
        <scheme val="minor"/>
      </rPr>
      <t>400 MM</t>
    </r>
    <r>
      <rPr>
        <sz val="11"/>
        <rFont val="Calibri"/>
        <family val="2"/>
        <scheme val="minor"/>
      </rPr>
      <t xml:space="preserve">, JUNTA RÍGIDA, INSTALADO EM LOCAL COM </t>
    </r>
    <r>
      <rPr>
        <b/>
        <sz val="11"/>
        <rFont val="Calibri"/>
        <family val="2"/>
        <scheme val="minor"/>
      </rPr>
      <t>BAIXO NÍVEL DE INTERFERÊNCIAS</t>
    </r>
    <r>
      <rPr>
        <sz val="11"/>
        <rFont val="Calibri"/>
        <family val="2"/>
        <scheme val="minor"/>
      </rPr>
      <t xml:space="preserve"> - </t>
    </r>
    <r>
      <rPr>
        <b/>
        <sz val="11"/>
        <rFont val="Calibri"/>
        <family val="2"/>
        <scheme val="minor"/>
      </rPr>
      <t>FORNECIMENTO E ASSENTAMENTO</t>
    </r>
    <r>
      <rPr>
        <sz val="11"/>
        <rFont val="Calibri"/>
        <family val="2"/>
        <scheme val="minor"/>
      </rPr>
      <t>. AF_12/2015</t>
    </r>
  </si>
  <si>
    <r>
      <t xml:space="preserve">TUBO DE CONCRETO PARA REDES COLETORAS DE ÁGUAS PLUVIAIS, DIÂMETRO DE </t>
    </r>
    <r>
      <rPr>
        <b/>
        <sz val="11"/>
        <rFont val="Calibri"/>
        <family val="2"/>
        <scheme val="minor"/>
      </rPr>
      <t>500 MM</t>
    </r>
    <r>
      <rPr>
        <sz val="11"/>
        <rFont val="Calibri"/>
        <family val="2"/>
        <scheme val="minor"/>
      </rPr>
      <t xml:space="preserve">, JUNTA RÍGIDA, INSTALADO EM LOCAL COM </t>
    </r>
    <r>
      <rPr>
        <b/>
        <sz val="11"/>
        <rFont val="Calibri"/>
        <family val="2"/>
        <scheme val="minor"/>
      </rPr>
      <t>BAIXO NÍVEL DE INTERFERÊNCIAS</t>
    </r>
    <r>
      <rPr>
        <sz val="11"/>
        <rFont val="Calibri"/>
        <family val="2"/>
        <scheme val="minor"/>
      </rPr>
      <t xml:space="preserve"> - </t>
    </r>
    <r>
      <rPr>
        <b/>
        <sz val="11"/>
        <rFont val="Calibri"/>
        <family val="2"/>
        <scheme val="minor"/>
      </rPr>
      <t>FORNECIMENTO E ASSENTAMENTO</t>
    </r>
    <r>
      <rPr>
        <sz val="11"/>
        <rFont val="Calibri"/>
        <family val="2"/>
        <scheme val="minor"/>
      </rPr>
      <t>. AF_12/2015</t>
    </r>
  </si>
  <si>
    <r>
      <t xml:space="preserve">TUBO DE CONCRETO PARA REDES COLETORAS DE ÁGUAS PLUVIAIS, DIÂMETRO DE </t>
    </r>
    <r>
      <rPr>
        <b/>
        <sz val="11"/>
        <rFont val="Calibri"/>
        <family val="2"/>
        <scheme val="minor"/>
      </rPr>
      <t>600 MM</t>
    </r>
    <r>
      <rPr>
        <sz val="11"/>
        <rFont val="Calibri"/>
        <family val="2"/>
        <scheme val="minor"/>
      </rPr>
      <t xml:space="preserve">, JUNTA RÍGIDA, INSTALADO EM LOCAL COM </t>
    </r>
    <r>
      <rPr>
        <b/>
        <sz val="11"/>
        <rFont val="Calibri"/>
        <family val="2"/>
        <scheme val="minor"/>
      </rPr>
      <t>BAIXO NÍVEL DE INTERFERÊNCIAS</t>
    </r>
    <r>
      <rPr>
        <sz val="11"/>
        <rFont val="Calibri"/>
        <family val="2"/>
        <scheme val="minor"/>
      </rPr>
      <t xml:space="preserve"> - </t>
    </r>
    <r>
      <rPr>
        <b/>
        <sz val="11"/>
        <rFont val="Calibri"/>
        <family val="2"/>
        <scheme val="minor"/>
      </rPr>
      <t>FORNECIMENTO E ASSENTAMENTO</t>
    </r>
    <r>
      <rPr>
        <sz val="11"/>
        <rFont val="Calibri"/>
        <family val="2"/>
        <scheme val="minor"/>
      </rPr>
      <t>. AF_12/2015</t>
    </r>
  </si>
  <si>
    <r>
      <t xml:space="preserve">TUBO DE CONCRETO PARA REDES COLETORAS DE ÁGUAS PLUVIAIS, DIÂMETRO DE </t>
    </r>
    <r>
      <rPr>
        <b/>
        <sz val="11"/>
        <rFont val="Calibri"/>
        <family val="2"/>
        <scheme val="minor"/>
      </rPr>
      <t>700 MM</t>
    </r>
    <r>
      <rPr>
        <sz val="11"/>
        <rFont val="Calibri"/>
        <family val="2"/>
        <scheme val="minor"/>
      </rPr>
      <t xml:space="preserve">, JUNTA RÍGIDA, INSTALADO EM LOCAL COM </t>
    </r>
    <r>
      <rPr>
        <b/>
        <sz val="11"/>
        <rFont val="Calibri"/>
        <family val="2"/>
        <scheme val="minor"/>
      </rPr>
      <t>BAIXO NÍVEL DE INTERFERÊNCIAS</t>
    </r>
    <r>
      <rPr>
        <sz val="11"/>
        <rFont val="Calibri"/>
        <family val="2"/>
        <scheme val="minor"/>
      </rPr>
      <t xml:space="preserve"> - </t>
    </r>
    <r>
      <rPr>
        <b/>
        <sz val="11"/>
        <rFont val="Calibri"/>
        <family val="2"/>
        <scheme val="minor"/>
      </rPr>
      <t>FORNECIMENTO E ASSENTAMENTO</t>
    </r>
    <r>
      <rPr>
        <sz val="11"/>
        <rFont val="Calibri"/>
        <family val="2"/>
        <scheme val="minor"/>
      </rPr>
      <t>. AF_12/2015</t>
    </r>
  </si>
  <si>
    <r>
      <t xml:space="preserve">TUBO DE CONCRETO PARA REDES COLETORAS DE ÁGUAS PLUVIAIS, DIÂMETRO DE </t>
    </r>
    <r>
      <rPr>
        <b/>
        <sz val="11"/>
        <rFont val="Calibri"/>
        <family val="2"/>
        <scheme val="minor"/>
      </rPr>
      <t>800 MM</t>
    </r>
    <r>
      <rPr>
        <sz val="11"/>
        <rFont val="Calibri"/>
        <family val="2"/>
        <scheme val="minor"/>
      </rPr>
      <t xml:space="preserve">, JUNTA RÍGIDA, INSTALADO EM LOCAL COM </t>
    </r>
    <r>
      <rPr>
        <b/>
        <sz val="11"/>
        <rFont val="Calibri"/>
        <family val="2"/>
        <scheme val="minor"/>
      </rPr>
      <t>BAIXO NÍVEL DE INTERFERÊNCIAS</t>
    </r>
    <r>
      <rPr>
        <sz val="11"/>
        <rFont val="Calibri"/>
        <family val="2"/>
        <scheme val="minor"/>
      </rPr>
      <t xml:space="preserve"> - </t>
    </r>
    <r>
      <rPr>
        <b/>
        <sz val="11"/>
        <rFont val="Calibri"/>
        <family val="2"/>
        <scheme val="minor"/>
      </rPr>
      <t>FORNECIMENTO E ASSENTAMENTO</t>
    </r>
    <r>
      <rPr>
        <sz val="11"/>
        <rFont val="Calibri"/>
        <family val="2"/>
        <scheme val="minor"/>
      </rPr>
      <t>. AF_12/2015</t>
    </r>
  </si>
  <si>
    <r>
      <t xml:space="preserve">TUBO DE CONCRETO PARA REDES COLETORAS DE ÁGUAS PLUVIAIS, DIÂMETRO DE </t>
    </r>
    <r>
      <rPr>
        <b/>
        <sz val="11"/>
        <rFont val="Calibri"/>
        <family val="2"/>
        <scheme val="minor"/>
      </rPr>
      <t>900 MM</t>
    </r>
    <r>
      <rPr>
        <sz val="11"/>
        <rFont val="Calibri"/>
        <family val="2"/>
        <scheme val="minor"/>
      </rPr>
      <t xml:space="preserve">, JUNTA RÍGIDA, INSTALADO EM LOCAL COM </t>
    </r>
    <r>
      <rPr>
        <b/>
        <sz val="11"/>
        <rFont val="Calibri"/>
        <family val="2"/>
        <scheme val="minor"/>
      </rPr>
      <t>BAIXO NÍVEL DE INTERFERÊNCIAS</t>
    </r>
    <r>
      <rPr>
        <sz val="11"/>
        <rFont val="Calibri"/>
        <family val="2"/>
        <scheme val="minor"/>
      </rPr>
      <t xml:space="preserve"> - </t>
    </r>
    <r>
      <rPr>
        <b/>
        <sz val="11"/>
        <rFont val="Calibri"/>
        <family val="2"/>
        <scheme val="minor"/>
      </rPr>
      <t>FORNECIMENTO E ASSENTAMENTO</t>
    </r>
    <r>
      <rPr>
        <sz val="11"/>
        <rFont val="Calibri"/>
        <family val="2"/>
        <scheme val="minor"/>
      </rPr>
      <t>. AF_12/2015</t>
    </r>
  </si>
  <si>
    <r>
      <t xml:space="preserve">TUBO DE CONCRETO PARA REDES COLETORAS DE ÁGUAS PLUVIAIS, DIÂMETRO DE </t>
    </r>
    <r>
      <rPr>
        <b/>
        <sz val="11"/>
        <rFont val="Calibri"/>
        <family val="2"/>
        <scheme val="minor"/>
      </rPr>
      <t>1000 MM</t>
    </r>
    <r>
      <rPr>
        <sz val="11"/>
        <rFont val="Calibri"/>
        <family val="2"/>
        <scheme val="minor"/>
      </rPr>
      <t xml:space="preserve">, JUNTA RÍGIDA, INSTALADO EM LOCAL COM </t>
    </r>
    <r>
      <rPr>
        <b/>
        <sz val="11"/>
        <rFont val="Calibri"/>
        <family val="2"/>
        <scheme val="minor"/>
      </rPr>
      <t>BAIXO NÍVEL DE INTERFERÊNCIAS</t>
    </r>
    <r>
      <rPr>
        <sz val="11"/>
        <rFont val="Calibri"/>
        <family val="2"/>
        <scheme val="minor"/>
      </rPr>
      <t xml:space="preserve"> - </t>
    </r>
    <r>
      <rPr>
        <b/>
        <sz val="11"/>
        <rFont val="Calibri"/>
        <family val="2"/>
        <scheme val="minor"/>
      </rPr>
      <t>FORNECIMENTO E ASSENTAMENTO.</t>
    </r>
    <r>
      <rPr>
        <sz val="11"/>
        <rFont val="Calibri"/>
        <family val="2"/>
        <scheme val="minor"/>
      </rPr>
      <t xml:space="preserve"> AF_12/2015</t>
    </r>
  </si>
  <si>
    <r>
      <t xml:space="preserve">TUBO DE CONCRETO PARA REDES COLETORAS DE ÁGUAS PLUVIAIS, DIÂMETRO DE </t>
    </r>
    <r>
      <rPr>
        <b/>
        <sz val="11"/>
        <rFont val="Calibri"/>
        <family val="2"/>
        <scheme val="minor"/>
      </rPr>
      <t>400 MM</t>
    </r>
    <r>
      <rPr>
        <sz val="11"/>
        <rFont val="Calibri"/>
        <family val="2"/>
        <scheme val="minor"/>
      </rPr>
      <t xml:space="preserve">, JUNTA RÍGIDA, INSTALADO EM LOCAL COM </t>
    </r>
    <r>
      <rPr>
        <b/>
        <sz val="11"/>
        <rFont val="Calibri"/>
        <family val="2"/>
        <scheme val="minor"/>
      </rPr>
      <t>ALTO NÍVEL DE INTERFERÊNCIAS - FORNECIMENTO E ASSENTAMENTO</t>
    </r>
    <r>
      <rPr>
        <sz val="11"/>
        <rFont val="Calibri"/>
        <family val="2"/>
        <scheme val="minor"/>
      </rPr>
      <t>. AF_12/2015</t>
    </r>
  </si>
  <si>
    <r>
      <t xml:space="preserve">TUBO DE CONCRETO PARA REDES COLETORAS DE ÁGUAS PLUVIAIS, DIÂMETRO DE </t>
    </r>
    <r>
      <rPr>
        <b/>
        <sz val="11"/>
        <rFont val="Calibri"/>
        <family val="2"/>
        <scheme val="minor"/>
      </rPr>
      <t>500 MM</t>
    </r>
    <r>
      <rPr>
        <sz val="11"/>
        <rFont val="Calibri"/>
        <family val="2"/>
        <scheme val="minor"/>
      </rPr>
      <t xml:space="preserve">, JUNTA RÍGIDA, INSTALADO EM LOCAL COM </t>
    </r>
    <r>
      <rPr>
        <b/>
        <sz val="11"/>
        <rFont val="Calibri"/>
        <family val="2"/>
        <scheme val="minor"/>
      </rPr>
      <t>ALTO NÍVEL DE INTERFERÊNCIAS - FORNECIMENTO E ASSENTAMENTO</t>
    </r>
    <r>
      <rPr>
        <sz val="11"/>
        <rFont val="Calibri"/>
        <family val="2"/>
        <scheme val="minor"/>
      </rPr>
      <t>. AF_12/2015</t>
    </r>
  </si>
  <si>
    <r>
      <t xml:space="preserve">TUBO DE CONCRETO PARA REDES COLETORAS DE ÁGUAS PLUVIAIS, DIÂMETRO DE </t>
    </r>
    <r>
      <rPr>
        <b/>
        <sz val="11"/>
        <rFont val="Calibri"/>
        <family val="2"/>
        <scheme val="minor"/>
      </rPr>
      <t>600 MM</t>
    </r>
    <r>
      <rPr>
        <sz val="11"/>
        <rFont val="Calibri"/>
        <family val="2"/>
        <scheme val="minor"/>
      </rPr>
      <t xml:space="preserve">, JUNTA RÍGIDA, INSTALADO EM LOCAL COM </t>
    </r>
    <r>
      <rPr>
        <b/>
        <sz val="11"/>
        <rFont val="Calibri"/>
        <family val="2"/>
        <scheme val="minor"/>
      </rPr>
      <t>ALTO NÍVEL DE INTERFERÊNCIAS - FORNECIMENTO E ASSENTAMENTO</t>
    </r>
    <r>
      <rPr>
        <sz val="11"/>
        <rFont val="Calibri"/>
        <family val="2"/>
        <scheme val="minor"/>
      </rPr>
      <t>. AF_12/2015</t>
    </r>
  </si>
  <si>
    <r>
      <t xml:space="preserve">TUBO DE CONCRETO PARA REDES COLETORAS DE ÁGUAS PLUVIAIS, DIÂMETRO DE </t>
    </r>
    <r>
      <rPr>
        <b/>
        <sz val="11"/>
        <rFont val="Calibri"/>
        <family val="2"/>
        <scheme val="minor"/>
      </rPr>
      <t>700 MM</t>
    </r>
    <r>
      <rPr>
        <sz val="11"/>
        <rFont val="Calibri"/>
        <family val="2"/>
        <scheme val="minor"/>
      </rPr>
      <t xml:space="preserve">, JUNTA RÍGIDA, INSTALADO EM LOCAL COM </t>
    </r>
    <r>
      <rPr>
        <b/>
        <sz val="11"/>
        <rFont val="Calibri"/>
        <family val="2"/>
        <scheme val="minor"/>
      </rPr>
      <t>ALTO NÍVEL DE INTERFERÊNCIAS - FORNECIMENTO E ASSENTAMENTO</t>
    </r>
    <r>
      <rPr>
        <sz val="11"/>
        <rFont val="Calibri"/>
        <family val="2"/>
        <scheme val="minor"/>
      </rPr>
      <t>. AF_12/2015</t>
    </r>
  </si>
  <si>
    <r>
      <t xml:space="preserve">TUBO DE CONCRETO PARA REDES COLETORAS DE ÁGUAS PLUVIAIS, DIÂMETRO DE </t>
    </r>
    <r>
      <rPr>
        <b/>
        <sz val="11"/>
        <rFont val="Calibri"/>
        <family val="2"/>
        <scheme val="minor"/>
      </rPr>
      <t>800 MM</t>
    </r>
    <r>
      <rPr>
        <sz val="11"/>
        <rFont val="Calibri"/>
        <family val="2"/>
        <scheme val="minor"/>
      </rPr>
      <t xml:space="preserve">, JUNTA RÍGIDA, INSTALADO EM LOCAL COM </t>
    </r>
    <r>
      <rPr>
        <b/>
        <sz val="11"/>
        <rFont val="Calibri"/>
        <family val="2"/>
        <scheme val="minor"/>
      </rPr>
      <t>ALTO NÍVEL DE INTERFERÊNCIAS - FORNECIMENTO E ASSENTAMENT</t>
    </r>
    <r>
      <rPr>
        <sz val="11"/>
        <rFont val="Calibri"/>
        <family val="2"/>
        <scheme val="minor"/>
      </rPr>
      <t>O. AF_12/2015</t>
    </r>
  </si>
  <si>
    <r>
      <t xml:space="preserve">TUBO DE CONCRETO PARA REDES COLETORAS DE ÁGUAS PLUVIAIS, DIÂMETRO DE </t>
    </r>
    <r>
      <rPr>
        <b/>
        <sz val="11"/>
        <rFont val="Calibri"/>
        <family val="2"/>
        <scheme val="minor"/>
      </rPr>
      <t>900 MM</t>
    </r>
    <r>
      <rPr>
        <sz val="11"/>
        <rFont val="Calibri"/>
        <family val="2"/>
        <scheme val="minor"/>
      </rPr>
      <t xml:space="preserve">, JUNTA RÍGIDA, INSTALADO EM LOCAL COM </t>
    </r>
    <r>
      <rPr>
        <b/>
        <sz val="11"/>
        <rFont val="Calibri"/>
        <family val="2"/>
        <scheme val="minor"/>
      </rPr>
      <t>ALTO NÍVEL DE INTERFERÊNCIAS - FORNECIMENTO E ASSENTAMENTO</t>
    </r>
    <r>
      <rPr>
        <sz val="11"/>
        <rFont val="Calibri"/>
        <family val="2"/>
        <scheme val="minor"/>
      </rPr>
      <t>. AF_12/2015</t>
    </r>
  </si>
  <si>
    <r>
      <t xml:space="preserve">TUBO DE CONCRETO PARA REDES COLETORAS DE ÁGUAS PLUVIAIS, DIÂMETRO DE </t>
    </r>
    <r>
      <rPr>
        <b/>
        <sz val="11"/>
        <rFont val="Calibri"/>
        <family val="2"/>
        <scheme val="minor"/>
      </rPr>
      <t>1000 MM</t>
    </r>
    <r>
      <rPr>
        <sz val="11"/>
        <rFont val="Calibri"/>
        <family val="2"/>
        <scheme val="minor"/>
      </rPr>
      <t xml:space="preserve">, JUNTA RÍGIDA, INSTALADO EM LOCAL COM </t>
    </r>
    <r>
      <rPr>
        <b/>
        <sz val="11"/>
        <rFont val="Calibri"/>
        <family val="2"/>
        <scheme val="minor"/>
      </rPr>
      <t>ALTO NÍVEL DE INTERFERÊNCIAS - FORNECIMENTO E ASSENTAMENTO</t>
    </r>
    <r>
      <rPr>
        <sz val="11"/>
        <rFont val="Calibri"/>
        <family val="2"/>
        <scheme val="minor"/>
      </rPr>
      <t>. AF_12/2015</t>
    </r>
  </si>
  <si>
    <t>POÇO VISITA CONCRETO ARMADO P/COLETOR ÁGUAS PLUVIAIS</t>
  </si>
  <si>
    <t>POCO VISITA AG PLUV:CONC ARM 1X1X1,40M COLETOR D=40 A 50CM PAREDE E=15CM BASE CONC FCK=10MPA REVEST C/ARG CIM/AREIA 1:4 INCL FORN TODOS MATERIAIS</t>
  </si>
  <si>
    <t>74124/001</t>
  </si>
  <si>
    <t>un</t>
  </si>
  <si>
    <t>POCO VISITA AG PLUV:CONC ARM 1,10X1,10X1,40M COLETOR D=60CM PAREDE E=15CM BASE CONC FCK=10MPA REVEST C/ARG CIM/AREIA 1:4 INCL FORN TODOS MATERIAIS</t>
  </si>
  <si>
    <t>74124/002</t>
  </si>
  <si>
    <t>POCO VISITA AG PLUV:CONC ARM 1,20X1,20X1,40M COLETOR D=70CM PAREDE E=15CM BASE CONC FCK=10MPA REVEST C/ARG CIM/AREIA 1:4 INCL FORN TODOS MATERIAIS</t>
  </si>
  <si>
    <t>74124/003</t>
  </si>
  <si>
    <t>POCO VISITA AG PLUV:CONC ARM 1,30X1,30X1,40M COLETOR D=80CM PAREDE E=15CM BASE CONC FCK=10MPA REVEST C/ARG CIM/AREIA 1:4 INCL FORN TODOS MATERIAIS</t>
  </si>
  <si>
    <t>74124/004</t>
  </si>
  <si>
    <t>POCO VISITA CONCRETO ARMADO P/AG PLUV 1,40X1,40X1,50M COLETOR D=90CM PAREDE E=15CM BASE CONCRETO FCK=10MPA REVESTIDO C/ARG CIM/AREIA 1:4 INCL FORN TODOS MATERIAIS</t>
  </si>
  <si>
    <t>74124/005</t>
  </si>
  <si>
    <t>74124/006</t>
  </si>
  <si>
    <t>POCO VISITA AG PLUV:CONC ARM 1,50X1,50X1,60M COLETOR D=1M PA REDE E=15CM BASE CONC FCK=10MPA REVEST C/ARG CIM/AREIA 1:4 INCL FORN TODOS MATERIAIS</t>
  </si>
  <si>
    <t>TUBO CONCRETO SIMPLES (FORNECIMENTO E ASSENTAMENTO)</t>
  </si>
  <si>
    <t>BOCA DE LOBO</t>
  </si>
  <si>
    <t>MOBILIZAÇÃO E DESMOBILIZAÇÃO DE EQUIPAMENTOS</t>
  </si>
  <si>
    <t>ENSAIOS DE BASE ESTABILIZADA GRANULOMETRICAMENTE</t>
  </si>
  <si>
    <t>LIMPEZA SUPERFICIAL DA CAMADA VEGETAL EM JAZIDA</t>
  </si>
  <si>
    <t>73903/001</t>
  </si>
  <si>
    <t>EXPURGO DE JAZIDA (MATERIAL VEGETAL, OU INSERVÍVEL, EXCETO LAMA)</t>
  </si>
  <si>
    <t>73903/002</t>
  </si>
  <si>
    <r>
      <t xml:space="preserve">ESCORAMENTO DE VALA, TIPO DESCONTÍNUO, COM </t>
    </r>
    <r>
      <rPr>
        <b/>
        <sz val="11"/>
        <rFont val="Calibri"/>
        <family val="2"/>
        <scheme val="minor"/>
      </rPr>
      <t>PROFUNDIDADE DE 
0 A 1,5 M</t>
    </r>
    <r>
      <rPr>
        <sz val="11"/>
        <rFont val="Calibri"/>
        <family val="2"/>
        <scheme val="minor"/>
      </rPr>
      <t>,</t>
    </r>
    <r>
      <rPr>
        <b/>
        <sz val="11"/>
        <rFont val="Calibri"/>
        <family val="2"/>
        <scheme val="minor"/>
      </rPr>
      <t>LARGURA MENOR QUE 1,5 M</t>
    </r>
    <r>
      <rPr>
        <sz val="11"/>
        <rFont val="Calibri"/>
        <family val="2"/>
        <scheme val="minor"/>
      </rPr>
      <t>, EM LOCAL COM NÍVEL ALTO DE INTERFERÊNCIA. AF_06/2016</t>
    </r>
  </si>
  <si>
    <r>
      <t xml:space="preserve">ESCORAMENTO DE VALA, TIPO DESCONTÍNUO, COM </t>
    </r>
    <r>
      <rPr>
        <b/>
        <sz val="11"/>
        <rFont val="Calibri"/>
        <family val="2"/>
        <scheme val="minor"/>
      </rPr>
      <t>PROFUNDIDADE DE 
0 A 1,5 M</t>
    </r>
    <r>
      <rPr>
        <sz val="11"/>
        <rFont val="Calibri"/>
        <family val="2"/>
        <scheme val="minor"/>
      </rPr>
      <t>,</t>
    </r>
    <r>
      <rPr>
        <b/>
        <sz val="11"/>
        <rFont val="Calibri"/>
        <family val="2"/>
        <scheme val="minor"/>
      </rPr>
      <t>LARGURA MAIOR OU IGUAL A 1,5 M E MENOR QUE 2,5 M</t>
    </r>
    <r>
      <rPr>
        <sz val="11"/>
        <rFont val="Calibri"/>
        <family val="2"/>
        <scheme val="minor"/>
      </rPr>
      <t>, EM LOCAL COM NÍVEL ALTO DE INTERFERÊNCIA. AF_06/2016</t>
    </r>
  </si>
  <si>
    <t>ESCORAMENTO DE VALA, TIPO DESCONTÍNUO, COM PROFUNDIDADE DE 1,5 M A 3,0M, LARGURA MENOR QUE 1,5 M, EM LOCAL COM NÍVEL ALTO DE INTERFERÊNCIA.AF_06/2016</t>
  </si>
  <si>
    <r>
      <t xml:space="preserve">ESCORAMENTO DE VALA, TIPO DESCONTÍNUO, COM </t>
    </r>
    <r>
      <rPr>
        <b/>
        <sz val="11"/>
        <rFont val="Calibri"/>
        <family val="2"/>
        <scheme val="minor"/>
      </rPr>
      <t>PROFUNDIDADE DE 1,5 A 3,0M, LARGURA MAIOR OU IGUAL A 1,5 M E MENOR QUE 2,5 M</t>
    </r>
    <r>
      <rPr>
        <sz val="11"/>
        <rFont val="Calibri"/>
        <family val="2"/>
        <scheme val="minor"/>
      </rPr>
      <t>, EM LOCAL COM NÍVEL ALTO DE INTERFERÊNCIA. AF_06/2016</t>
    </r>
  </si>
  <si>
    <r>
      <t xml:space="preserve">ESCORAMENTO DE VALA, TIPO DESCONTÍNUO, COM </t>
    </r>
    <r>
      <rPr>
        <b/>
        <sz val="11"/>
        <rFont val="Calibri"/>
        <family val="2"/>
        <scheme val="minor"/>
      </rPr>
      <t>PROFUNDIDADE DE 
0 A 1,5M, LARGURA MENOR QUE 1,5 M</t>
    </r>
    <r>
      <rPr>
        <sz val="11"/>
        <rFont val="Calibri"/>
        <family val="2"/>
        <scheme val="minor"/>
      </rPr>
      <t>, EM LOCAL COM NÍVEL BAIXO DE INTERFERÊNCIA. AF_06/2016</t>
    </r>
  </si>
  <si>
    <r>
      <t xml:space="preserve">ESCORAMENTO DE VALA, TIPO DESCONTÍNUO, COM </t>
    </r>
    <r>
      <rPr>
        <b/>
        <sz val="11"/>
        <rFont val="Calibri"/>
        <family val="2"/>
        <scheme val="minor"/>
      </rPr>
      <t>PROFUNDIDADE DE 
0 A 1,5 M, LARGURA MAIOR OU IGUAL A 1,5M E MENOR QUE 2,5M</t>
    </r>
    <r>
      <rPr>
        <sz val="11"/>
        <rFont val="Calibri"/>
        <family val="2"/>
        <scheme val="minor"/>
      </rPr>
      <t>, EM LOCAL COM NÍVEL BAIXO DE INTERFERÊNCIA. AF_06/2016</t>
    </r>
  </si>
  <si>
    <r>
      <t xml:space="preserve">ESCORAMENTO DE VALA, TIPO DESCONTÍNUO, COM </t>
    </r>
    <r>
      <rPr>
        <b/>
        <sz val="11"/>
        <rFont val="Calibri"/>
        <family val="2"/>
        <scheme val="minor"/>
      </rPr>
      <t>PROFUNDIDADE DE 1,5 M A 3,0M, LARGURA MENOR QUE 1,5 M</t>
    </r>
    <r>
      <rPr>
        <sz val="11"/>
        <rFont val="Calibri"/>
        <family val="2"/>
        <scheme val="minor"/>
      </rPr>
      <t>, EM LOCAL COM NÍVEL BAIXO DE INTERFERÊNCIA. AF_06/2016</t>
    </r>
  </si>
  <si>
    <r>
      <t xml:space="preserve">ESCORAMENTO DE VALA, TIPO DESCONTÍNUO, COM </t>
    </r>
    <r>
      <rPr>
        <b/>
        <sz val="11"/>
        <rFont val="Calibri"/>
        <family val="2"/>
        <scheme val="minor"/>
      </rPr>
      <t>PROFUNDIDADE DE 1,5 A 3,0M , LARGURA MAIOR OU IGUAL A 1,5 M E MENOR QUE 2,5 M</t>
    </r>
    <r>
      <rPr>
        <sz val="11"/>
        <rFont val="Calibri"/>
        <family val="2"/>
        <scheme val="minor"/>
      </rPr>
      <t>, EM LOCAL COM NÍVEL BAIXO DE INTERFERÊNCIA. AF_06/2016</t>
    </r>
  </si>
  <si>
    <t>ATERRO/REATERRO DE VALAS COM OU S/COMPACTACAO</t>
  </si>
  <si>
    <t>UMEDECIMENTO DE MATERIAL PARA FECHAMENTO DE VALAS.</t>
  </si>
  <si>
    <r>
      <t xml:space="preserve">REATERRO MECANIZADO DE VALA COM </t>
    </r>
    <r>
      <rPr>
        <b/>
        <sz val="11"/>
        <rFont val="Calibri"/>
        <family val="2"/>
        <scheme val="minor"/>
      </rPr>
      <t>RETROESCAVADEIRA</t>
    </r>
    <r>
      <rPr>
        <sz val="11"/>
        <rFont val="Calibri"/>
        <family val="2"/>
        <scheme val="minor"/>
      </rPr>
      <t xml:space="preserve"> (CAPACIDADE DA CAÇAMBA DA RETRO: 0,26 M³ / POTÊNCIA: 88 HP), </t>
    </r>
    <r>
      <rPr>
        <b/>
        <sz val="11"/>
        <rFont val="Calibri"/>
        <family val="2"/>
        <scheme val="minor"/>
      </rPr>
      <t>LARGURA ATÉ 0,8 M, PROFUNDIDADE ATÉ 1,5 M</t>
    </r>
    <r>
      <rPr>
        <sz val="11"/>
        <rFont val="Calibri"/>
        <family val="2"/>
        <scheme val="minor"/>
      </rPr>
      <t>, COM SOLO (SEM SUBSTITUIÇÃO) DE 1ª CATEGORIA EM LOCAIS COM ALTO NÍVEL DE INTERFERÊNCIA. AF_04/2016</t>
    </r>
  </si>
  <si>
    <r>
      <t xml:space="preserve">REATERRO MECANIZADO DE VALA COM </t>
    </r>
    <r>
      <rPr>
        <b/>
        <sz val="11"/>
        <rFont val="Calibri"/>
        <family val="2"/>
        <scheme val="minor"/>
      </rPr>
      <t>RETROESCAVADEIRA</t>
    </r>
    <r>
      <rPr>
        <sz val="11"/>
        <rFont val="Calibri"/>
        <family val="2"/>
        <scheme val="minor"/>
      </rPr>
      <t xml:space="preserve"> (CAPACIDADE DA CAÇAMBA DA RETRO: 0,26 M³ / POTÊNCIA: 88 HP), </t>
    </r>
    <r>
      <rPr>
        <b/>
        <sz val="11"/>
        <rFont val="Calibri"/>
        <family val="2"/>
        <scheme val="minor"/>
      </rPr>
      <t>LARGURA DE 0,8 A 1,5 M, PROFUNDIDADE ATÉ 1,5 M</t>
    </r>
    <r>
      <rPr>
        <sz val="11"/>
        <rFont val="Calibri"/>
        <family val="2"/>
        <scheme val="minor"/>
      </rPr>
      <t>, COM SOLO (SEM SUBSTITUIÇÃO) DE 1ª CATEGORIA EM LOCAIS COM ALTO NÍVEL DE INTERFERÊNCIA. AF_04/2016</t>
    </r>
  </si>
  <si>
    <r>
      <t xml:space="preserve">REATERRO MECANIZADO DE VALA COM </t>
    </r>
    <r>
      <rPr>
        <b/>
        <sz val="11"/>
        <rFont val="Calibri"/>
        <family val="2"/>
        <scheme val="minor"/>
      </rPr>
      <t>RETROESCAVADEIRA</t>
    </r>
    <r>
      <rPr>
        <sz val="11"/>
        <rFont val="Calibri"/>
        <family val="2"/>
        <scheme val="minor"/>
      </rPr>
      <t xml:space="preserve"> (CAPACIDADE DA CAÇAMBA DA RETRO: 0,26 M³ / POTÊNCIA: 88 HP), </t>
    </r>
    <r>
      <rPr>
        <b/>
        <sz val="11"/>
        <rFont val="Calibri"/>
        <family val="2"/>
        <scheme val="minor"/>
      </rPr>
      <t>LARGURA ATÉ 0,8 M, PROFUNDIDADE DE 1,5 A 3,0 M</t>
    </r>
    <r>
      <rPr>
        <sz val="11"/>
        <rFont val="Calibri"/>
        <family val="2"/>
        <scheme val="minor"/>
      </rPr>
      <t>, COM SOLO (SEM SUBSTITUIÇÃO) DE 1ª CATEGORIA EM LOCAIS COM ALTO NÍVEL DE INTERFERÊNCIA. AF_04/2016</t>
    </r>
  </si>
  <si>
    <r>
      <t xml:space="preserve">REATERRO MECANIZADO DE VALA COM </t>
    </r>
    <r>
      <rPr>
        <b/>
        <sz val="11"/>
        <rFont val="Calibri"/>
        <family val="2"/>
        <scheme val="minor"/>
      </rPr>
      <t>RETROESCAVADEIRA</t>
    </r>
    <r>
      <rPr>
        <sz val="11"/>
        <rFont val="Calibri"/>
        <family val="2"/>
        <scheme val="minor"/>
      </rPr>
      <t xml:space="preserve"> (CAPACIDADE DA CAÇAMBA DA RETRO: 0,26 M³ / POTÊNCIA: 88 HP), </t>
    </r>
    <r>
      <rPr>
        <b/>
        <sz val="11"/>
        <rFont val="Calibri"/>
        <family val="2"/>
        <scheme val="minor"/>
      </rPr>
      <t>LARGURA DE 0,8 A 1,5 M, PROFUNDIDADE DE 1,5 A 3,0 M</t>
    </r>
    <r>
      <rPr>
        <sz val="11"/>
        <rFont val="Calibri"/>
        <family val="2"/>
        <scheme val="minor"/>
      </rPr>
      <t>, COM SOLO (SEM SUBSTITUIÇÃO) DE 1ª CATEGORIA EM LOCAIS COM ALTO NÍVEL DE INTERFERÊNCIA. AF_04/2016</t>
    </r>
  </si>
  <si>
    <r>
      <t xml:space="preserve">REATERRO MECANIZADO DE VALA COM </t>
    </r>
    <r>
      <rPr>
        <b/>
        <sz val="11"/>
        <rFont val="Calibri"/>
        <family val="2"/>
        <scheme val="minor"/>
      </rPr>
      <t>RETROESCAVADEIRA</t>
    </r>
    <r>
      <rPr>
        <sz val="11"/>
        <rFont val="Calibri"/>
        <family val="2"/>
        <scheme val="minor"/>
      </rPr>
      <t xml:space="preserve"> (CAPACIDADE DA CAÇAMBA DA RETRO: 0,26 M³ / POTÊNCIA: 88 HP), </t>
    </r>
    <r>
      <rPr>
        <b/>
        <sz val="11"/>
        <rFont val="Calibri"/>
        <family val="2"/>
        <scheme val="minor"/>
      </rPr>
      <t>LARGURA ATÉ 0,8 M, PROFUNDIDADE ATÉ 1,5 M</t>
    </r>
    <r>
      <rPr>
        <sz val="11"/>
        <rFont val="Calibri"/>
        <family val="2"/>
        <scheme val="minor"/>
      </rPr>
      <t>, COM SOLO (SEM SUBSTITUIÇÃO) DE 1ª CATEGORIA EM LOCAIS COM BAIXO NÍVEL DE INTERFERÊNCIA. AF_04/2016</t>
    </r>
  </si>
  <si>
    <r>
      <t xml:space="preserve">REATERRO MECANIZADO DE VALA COM </t>
    </r>
    <r>
      <rPr>
        <b/>
        <sz val="11"/>
        <rFont val="Calibri"/>
        <family val="2"/>
        <scheme val="minor"/>
      </rPr>
      <t>RETROESCAVADEIRA</t>
    </r>
    <r>
      <rPr>
        <sz val="11"/>
        <rFont val="Calibri"/>
        <family val="2"/>
        <scheme val="minor"/>
      </rPr>
      <t xml:space="preserve"> (CAPACIDADE DA CAÇAMBA DA RETRO: 0,26 M³ / POTÊNCIA: 88 HP), </t>
    </r>
    <r>
      <rPr>
        <b/>
        <sz val="11"/>
        <rFont val="Calibri"/>
        <family val="2"/>
        <scheme val="minor"/>
      </rPr>
      <t>LARGURA DE 0,8 A 1,5 M, PROFUNDIDADE ATÉ 1,5 M</t>
    </r>
    <r>
      <rPr>
        <sz val="11"/>
        <rFont val="Calibri"/>
        <family val="2"/>
        <scheme val="minor"/>
      </rPr>
      <t>, COM SOLO (SEM SUBSTITUIÇÃO) DE 1ª CATEGORIA EM LOCAIS COM BAIXO NÍVEL DE INTERFERÊNCIA. AF_04/2016</t>
    </r>
  </si>
  <si>
    <r>
      <t xml:space="preserve">REATERRO MECANIZADO DE VALA COM </t>
    </r>
    <r>
      <rPr>
        <b/>
        <sz val="11"/>
        <rFont val="Calibri"/>
        <family val="2"/>
        <scheme val="minor"/>
      </rPr>
      <t>RETROESCAVADEIRA</t>
    </r>
    <r>
      <rPr>
        <sz val="11"/>
        <rFont val="Calibri"/>
        <family val="2"/>
        <scheme val="minor"/>
      </rPr>
      <t xml:space="preserve"> (CAPACIDADE DA CAÇAMBA DA RETRO: 0,26 M³ / POTÊNCIA: 88 HP), </t>
    </r>
    <r>
      <rPr>
        <b/>
        <sz val="11"/>
        <rFont val="Calibri"/>
        <family val="2"/>
        <scheme val="minor"/>
      </rPr>
      <t>LARGURA ATÉ 0,8 M, PROFUNDIDADE DE 1,5 A 3,0 M</t>
    </r>
    <r>
      <rPr>
        <sz val="11"/>
        <rFont val="Calibri"/>
        <family val="2"/>
        <scheme val="minor"/>
      </rPr>
      <t>, COM SOLO (SEM SUBSTITUIÇÃO) DE 1ª CATEGORIA EM LOCAIS COM BAIXO NÍVEL DE INTERFERÊNCIA. AF_04/2016</t>
    </r>
  </si>
  <si>
    <r>
      <t xml:space="preserve">REATERRO MECANIZADO DE VALA COM </t>
    </r>
    <r>
      <rPr>
        <b/>
        <sz val="11"/>
        <rFont val="Calibri"/>
        <family val="2"/>
        <scheme val="minor"/>
      </rPr>
      <t>RETROESCAVADEIRA</t>
    </r>
    <r>
      <rPr>
        <sz val="11"/>
        <rFont val="Calibri"/>
        <family val="2"/>
        <scheme val="minor"/>
      </rPr>
      <t xml:space="preserve"> (CAPACIDADE DA CAÇAMBA DA RETRO: 0,26 M³ / POTÊNCIA: 88 HP), </t>
    </r>
    <r>
      <rPr>
        <b/>
        <sz val="11"/>
        <rFont val="Calibri"/>
        <family val="2"/>
        <scheme val="minor"/>
      </rPr>
      <t>LARGURA DE 0,8 A 1,5 M, PROFUNDIDADE DE 1,5 A 3,0 M</t>
    </r>
    <r>
      <rPr>
        <sz val="11"/>
        <rFont val="Calibri"/>
        <family val="2"/>
        <scheme val="minor"/>
      </rPr>
      <t>, COM SOLO (SEM SUBSTITUIÇÃO) DE 1ª CATEGORIA EM LOCAIS COM BAIXO NÍVEL DE INTERFERÊNCIA. AF_04/2016</t>
    </r>
  </si>
  <si>
    <t>REATERRO MANUAL DE VALAS COM COMPACTAÇÃO MECANIZADA. AF_04/2016</t>
  </si>
  <si>
    <t>REATERRO MANUAL APILOADO COM SOQUETE. AF_10/2017</t>
  </si>
  <si>
    <t>SICRO
2003618</t>
  </si>
  <si>
    <t>SICRO
2003617</t>
  </si>
  <si>
    <t>SICRO
2003620</t>
  </si>
  <si>
    <t>SICRO
2003619</t>
  </si>
  <si>
    <t>SICRO
2003622</t>
  </si>
  <si>
    <t>SICRO
2003621</t>
  </si>
  <si>
    <t>SICRO
2003624</t>
  </si>
  <si>
    <t>SICRO
2003623</t>
  </si>
  <si>
    <t>SICRO
2003626</t>
  </si>
  <si>
    <t>SICRO
2003628</t>
  </si>
  <si>
    <t>SICRO
2003627</t>
  </si>
  <si>
    <t>SICRO
2003630</t>
  </si>
  <si>
    <t>SICRO
2003629</t>
  </si>
  <si>
    <t>SICRO
2003632</t>
  </si>
  <si>
    <t>SICRO
2003631</t>
  </si>
  <si>
    <t>BOCA DE LOBO COMBINADA - chapéu e grelha simples - BLC 01 - 
areia e brita comerciais</t>
  </si>
  <si>
    <t>BOCA DE LOBO COMBINADA - chapéu e grelha simples - BLC 01 - 
areia extraída e brita produzida</t>
  </si>
  <si>
    <t>BOCA DE LOBO COMBINADA - chapéu e grelha simples - BLC 02 - 
areia e brita comerciais</t>
  </si>
  <si>
    <t>BOCA DE LOBO COMBINADA - chapéu e grelha simples - BLC 02 - 
areia extraída e brita produzida</t>
  </si>
  <si>
    <t>BOCA DE LOBO SIMPLES - grelha de concreto - BLSG 01 - 
areia e brita comerciais</t>
  </si>
  <si>
    <t>BOCA DE LOBO SIMPLESs - grelha de concreto - BLSG 02 - 
areia e brita comerciais</t>
  </si>
  <si>
    <t>BOCA DE LOBO SIMPLES - grelha de concreto - BLSG 02 - 
areia extraída e brita produzida</t>
  </si>
  <si>
    <t>BOCA DE LOBO SIMPLES - grelha de concreto - BLSG 03 - 
areia e brita comerciais</t>
  </si>
  <si>
    <t>BOCA DE LOBO SIMPLES - grelha de concreto - BLSG 03 - 
areia extraída e brita produzida</t>
  </si>
  <si>
    <t>BOCA DE LOBO SIMPLES - grelha de concreto - BLSG 04 - 
areia e brita comerciais</t>
  </si>
  <si>
    <t>BOCA DE LOBO SIMPLESs - grelha de concreto - BLSG 04 - 
areia extraída e brita produzida</t>
  </si>
  <si>
    <t>BOCA DE LOBO SIMPLES - BLS 01 - 
areia e brita comerciais</t>
  </si>
  <si>
    <t>BOCA DE LOBO SIMPLES - BLS 01 - 
areia extraída e brita produzida</t>
  </si>
  <si>
    <t>BOCA DE LOBO SIMPLES - BLS 02 - 
areia e brita comerciais</t>
  </si>
  <si>
    <t>BOCA DE LOBO SIMPLES - BLS 02 - 
areia extraída e brita produzida</t>
  </si>
  <si>
    <t>SICRO
2003625</t>
  </si>
  <si>
    <t>BOCA DE LOBO SIMPLES - grelha de concreto - BLSG 01 - 
areia extraída e brita produzida</t>
  </si>
  <si>
    <t>SICRO
2003633</t>
  </si>
  <si>
    <t>SICRO
2003636</t>
  </si>
  <si>
    <t>SICRO
2003635</t>
  </si>
  <si>
    <t>SICRO
2003638</t>
  </si>
  <si>
    <t>SICRO
2003637</t>
  </si>
  <si>
    <t>SICRO
2003640</t>
  </si>
  <si>
    <t>SICRO
2003639</t>
  </si>
  <si>
    <t>SICRO
2003634</t>
  </si>
  <si>
    <t>BOCA DE LOBO DUPLA - grelha de concreto - BLDG 01 - 
areia e brita comerciais</t>
  </si>
  <si>
    <t>BOCA DE LOBO DUPLA - grelha de concreto - BLDG 01 - 
areia extraída e brita produzida</t>
  </si>
  <si>
    <t>BOCA DE LOBO DUPLA - grelha de concreto - BLDG 02 - 
areia e brita comerciais</t>
  </si>
  <si>
    <t>BOCA DE LOBO DUPLA - grelha de concreto - BLDG 02 - 
areia extraída e brita produzida</t>
  </si>
  <si>
    <t>BOCA DE LOBO DUPLA - grelha de concreto - BLDG 03 - 
areia e brita comerciais</t>
  </si>
  <si>
    <t>BOCA DE LOBO DUPLA - grelha de concreto - BLDG 03 - 
areia extraída e brita produzida</t>
  </si>
  <si>
    <t>BOCA DE LOBO DUPLA - grelha de concreto - BLDG 04 - 
areia e brita comerciais</t>
  </si>
  <si>
    <t>BOCA DE LOBO DUPLA - grelha de concreto - BLDG 04 - 
areia extraída e brita produzida</t>
  </si>
  <si>
    <t>ATERRO MANUAL DE VALAS COM SOLO ARGILO-ARENOSO E COMPACTAÇÃO MECANIZADA. AF_05/2016</t>
  </si>
  <si>
    <t>8.4</t>
  </si>
  <si>
    <t>8.5</t>
  </si>
  <si>
    <t>Ladrilho Hidráulico, *20 X 20* CM, E= 2 CM, Tatil Alerta ou Direcional, Amarelo</t>
  </si>
  <si>
    <t>PISO TÁTIL DISRECIONAL E/OU ALERTA DE CONCRETO COLORIDO PARA DEFICIENTES VISUAIS, DIMENSÕES 20X20CM, APLICADO COM ARGAMASSA INDUSTRIALIZADA AC-II, REJUNTADO, EXCLUSIVE REGULARIZAÇÃO DE BASE.</t>
  </si>
  <si>
    <t>Piso Rodotátil de Concreto - DIRECIONAL E ALERTA, *40 X 40 X 2,5* CM</t>
  </si>
  <si>
    <t>FORNECIMENTO E IMPLANTAÇÃO DE SUPORTE E TRAVESSA PARA PLACA DE SINALIZAÇÃO EM MADEIRA DE LEI TRATADA 8X8cm.</t>
  </si>
  <si>
    <t>SICRO
5216111</t>
  </si>
  <si>
    <t>UNIDADE</t>
  </si>
  <si>
    <t>CUSTO 
UNITÁRIO</t>
  </si>
  <si>
    <t>CUSTO 
PARCIAL</t>
  </si>
  <si>
    <t>CUSTO 
TOTAL</t>
  </si>
  <si>
    <t>SICRO
5213417</t>
  </si>
  <si>
    <t>4.9</t>
  </si>
  <si>
    <t>SICRO
5213852</t>
  </si>
  <si>
    <t>SICRO
5213441</t>
  </si>
  <si>
    <t>FORNECIMENTO E IMPLANTAÇÃO DE PLACA DE REGULAMENTAÇÃO EM AÇO D = 0,80m - PELÍCULA RETRORREFLEXIVA TIPO I e SI.</t>
  </si>
  <si>
    <t>FORNECIMENTO E IMPLANTAÇÃO DE SUPORTE METÁLICO GALVANIZADO PARA PLACA DE REGULAMENTAÇÃO - D = 0,80m.</t>
  </si>
  <si>
    <t>CONFECÇÃO DE PLACA EM AÇO N°16 GALVANIZADO, COM PELÍCULA 
RETRORREFLEXIVA TIPO I + III.</t>
  </si>
  <si>
    <t>PLACA DE SINALIZACAO EM CHAPA DE ALUMINIO COM PINTURA REFLETIVA,
 E = 2mm.</t>
  </si>
  <si>
    <t>PLACA DE SINALIZACAO EM CHAPA DE ACO NUM 16 COM PINTURA REFLETIVA.</t>
  </si>
  <si>
    <t>PLACA ESMALTADA PARA IDENTIFICAÇÃO NR DE RUA, DIMENSÕES 45X25cm.</t>
  </si>
  <si>
    <t>SICRO
5213863</t>
  </si>
  <si>
    <t>FORNECIMENTO E IMPLANTAÇÃO DE SUPORTE METÁLICO GALVANIZADO PARA PLACA DE ADVERTÊNCIA - LADO DE 0,60m.</t>
  </si>
  <si>
    <t>FORNECIMENTO E IMPLANTAÇÃO DE PLACA DE ADVERTÊNCIA EM AÇO, LADO DE 0,60m - PELÍCULA RETRORREFLEXIVA TIPO I e SI.</t>
  </si>
  <si>
    <t>SICRO
5213464</t>
  </si>
  <si>
    <t>3.11</t>
  </si>
  <si>
    <t>3.12</t>
  </si>
  <si>
    <t>3.13</t>
  </si>
  <si>
    <t>4.10</t>
  </si>
  <si>
    <t>4.11</t>
  </si>
  <si>
    <t>5.8</t>
  </si>
  <si>
    <t>5.9</t>
  </si>
  <si>
    <t>7.9</t>
  </si>
  <si>
    <t>7.10</t>
  </si>
  <si>
    <t>7.11</t>
  </si>
  <si>
    <t>7.12</t>
  </si>
  <si>
    <t>7.13</t>
  </si>
  <si>
    <t>8.1.1</t>
  </si>
  <si>
    <t>8.1.2</t>
  </si>
  <si>
    <t>8.1.3</t>
  </si>
  <si>
    <t>8.1.4</t>
  </si>
  <si>
    <t>8.1.5</t>
  </si>
  <si>
    <t>8.1.6</t>
  </si>
  <si>
    <t>8.1.7</t>
  </si>
  <si>
    <t>8.1.8</t>
  </si>
  <si>
    <t>8.2.1</t>
  </si>
  <si>
    <t>8.2.2</t>
  </si>
  <si>
    <t>8.2.3</t>
  </si>
  <si>
    <t>8.2.4</t>
  </si>
  <si>
    <t>8.2.5</t>
  </si>
  <si>
    <t>8.2.6</t>
  </si>
  <si>
    <t>8.2.7</t>
  </si>
  <si>
    <t>8.2.8</t>
  </si>
  <si>
    <t>8.2.9</t>
  </si>
  <si>
    <t>8.2.10</t>
  </si>
  <si>
    <t>8.2.11</t>
  </si>
  <si>
    <t>8.2.12</t>
  </si>
  <si>
    <t>8.2.13</t>
  </si>
  <si>
    <t>8.2.14</t>
  </si>
  <si>
    <t>8.2.15</t>
  </si>
  <si>
    <t>8.2.16</t>
  </si>
  <si>
    <t>8.3.1</t>
  </si>
  <si>
    <t>8.3.2</t>
  </si>
  <si>
    <t>8.3.3</t>
  </si>
  <si>
    <t>8.3.4</t>
  </si>
  <si>
    <t>8.4.1</t>
  </si>
  <si>
    <t>8.4.2</t>
  </si>
  <si>
    <t>8.4.3</t>
  </si>
  <si>
    <t>8.4.4</t>
  </si>
  <si>
    <t>8.4.5</t>
  </si>
  <si>
    <t>8.4.6</t>
  </si>
  <si>
    <t>8.4.7</t>
  </si>
  <si>
    <t>8.4.8</t>
  </si>
  <si>
    <t>8.4.9</t>
  </si>
  <si>
    <t>8.4.10</t>
  </si>
  <si>
    <t>8.4.11</t>
  </si>
  <si>
    <t>8.4.12</t>
  </si>
  <si>
    <t>8.4.13</t>
  </si>
  <si>
    <t>8.4.14</t>
  </si>
  <si>
    <t>8.4.15</t>
  </si>
  <si>
    <t>8.4.16</t>
  </si>
  <si>
    <t>8.5.1</t>
  </si>
  <si>
    <t>8.5.2</t>
  </si>
  <si>
    <t>8.5.3</t>
  </si>
  <si>
    <t>8.5.4</t>
  </si>
  <si>
    <t>8.5.5</t>
  </si>
  <si>
    <t>8.5.6</t>
  </si>
  <si>
    <t>8.5.7</t>
  </si>
  <si>
    <t>8.5.8</t>
  </si>
  <si>
    <t>8.5.9</t>
  </si>
  <si>
    <t>8.5.10</t>
  </si>
  <si>
    <t>8.5.11</t>
  </si>
  <si>
    <t>8.5.12</t>
  </si>
  <si>
    <t>8.5.13</t>
  </si>
  <si>
    <t>8.5.14</t>
  </si>
  <si>
    <t>8.6</t>
  </si>
  <si>
    <t>8.6.1</t>
  </si>
  <si>
    <t>8.6.2</t>
  </si>
  <si>
    <t>8.6.3</t>
  </si>
  <si>
    <t>8.6.4</t>
  </si>
  <si>
    <t>8.6.5</t>
  </si>
  <si>
    <t>8.6.6</t>
  </si>
  <si>
    <t>8.7.1</t>
  </si>
  <si>
    <t>8.7.2</t>
  </si>
  <si>
    <t>8.7.3</t>
  </si>
  <si>
    <t>8.7.4</t>
  </si>
  <si>
    <t>8.7.5</t>
  </si>
  <si>
    <t>8.7.6</t>
  </si>
  <si>
    <t>8.7.7</t>
  </si>
  <si>
    <t>8.7.8</t>
  </si>
  <si>
    <t>8.7.9</t>
  </si>
  <si>
    <t>8.7.10</t>
  </si>
  <si>
    <t>8.7.11</t>
  </si>
  <si>
    <t>8.8</t>
  </si>
  <si>
    <t>8.8.1</t>
  </si>
  <si>
    <t>8.8.2</t>
  </si>
  <si>
    <t>8.8.3</t>
  </si>
  <si>
    <t>8.8.4</t>
  </si>
  <si>
    <t>8.8.5</t>
  </si>
  <si>
    <t>8.8.6</t>
  </si>
  <si>
    <t>8.8.7</t>
  </si>
  <si>
    <t>8.8.8</t>
  </si>
  <si>
    <t>8.8.9</t>
  </si>
  <si>
    <t>8.8.10</t>
  </si>
  <si>
    <t>8.8.11</t>
  </si>
  <si>
    <t>8.8.12</t>
  </si>
  <si>
    <t>8.8.13</t>
  </si>
  <si>
    <t>8.8.14</t>
  </si>
  <si>
    <t>8.8.15</t>
  </si>
  <si>
    <t>8.8.16</t>
  </si>
  <si>
    <t>8.8.17</t>
  </si>
  <si>
    <t>8.8.18</t>
  </si>
  <si>
    <t>8.8.19</t>
  </si>
  <si>
    <t>8.8.20</t>
  </si>
  <si>
    <t>8.8.21</t>
  </si>
  <si>
    <t>8.8.22</t>
  </si>
  <si>
    <t>8.8.23</t>
  </si>
  <si>
    <t>8.8.24</t>
  </si>
  <si>
    <t>8.7</t>
  </si>
  <si>
    <t>9.3</t>
  </si>
  <si>
    <t>9.4</t>
  </si>
  <si>
    <t>9.5</t>
  </si>
  <si>
    <t>11.1</t>
  </si>
  <si>
    <t>11.2</t>
  </si>
  <si>
    <t>11.3</t>
  </si>
  <si>
    <t>11.4</t>
  </si>
  <si>
    <t>11.5</t>
  </si>
  <si>
    <t>11.6</t>
  </si>
  <si>
    <t>11.7</t>
  </si>
  <si>
    <t>11.8</t>
  </si>
  <si>
    <t>11.9</t>
  </si>
  <si>
    <t>11.10</t>
  </si>
  <si>
    <t>11.10.1</t>
  </si>
  <si>
    <t>11.10.2</t>
  </si>
  <si>
    <t>11.10.3</t>
  </si>
  <si>
    <t>11.10.4</t>
  </si>
  <si>
    <t>11.10.5</t>
  </si>
  <si>
    <t>11.10.6</t>
  </si>
  <si>
    <t>2.1</t>
  </si>
  <si>
    <t>2.2</t>
  </si>
  <si>
    <t>2.3</t>
  </si>
  <si>
    <t>2.4</t>
  </si>
  <si>
    <t>2.5</t>
  </si>
  <si>
    <t>2.6</t>
  </si>
  <si>
    <t>2.7</t>
  </si>
  <si>
    <t>2.8</t>
  </si>
  <si>
    <t>CARGA, MANOBRAS E DESCARGA DE AREIA, BRITA, PEDRA DE MÃO E SOLOS COM CAMINHÃO BASCULANTE 6 M3 (DESCARGA LIVRE)</t>
  </si>
  <si>
    <t>DRENAGEM SUPERFICIAL - GUIAS E SARJETAS</t>
  </si>
  <si>
    <t xml:space="preserve"> </t>
  </si>
  <si>
    <t>TRANSPORTE COM CAMINHÃO BASCULANTE DE 10 M3, EM VIA URBANA PAVIMENTADA, DMT ACIMA DE 30KM (UNIDADE: M3XKM). AF_04/2016</t>
  </si>
  <si>
    <t>6.6</t>
  </si>
  <si>
    <t>6.7</t>
  </si>
  <si>
    <t>74021/3</t>
  </si>
  <si>
    <t>ENSAIOS DE REGULARIZACAO DO SUBLEITO</t>
  </si>
  <si>
    <t>5.10</t>
  </si>
  <si>
    <t>74021/6</t>
  </si>
  <si>
    <t>5.11</t>
  </si>
  <si>
    <t>73847/001</t>
  </si>
  <si>
    <t>mês</t>
  </si>
  <si>
    <t>ITEM</t>
  </si>
  <si>
    <t>DESCRIÇÃO DO ITEM</t>
  </si>
  <si>
    <t>PERÍODO</t>
  </si>
  <si>
    <t>30 DIAS</t>
  </si>
  <si>
    <t>60 DIAS</t>
  </si>
  <si>
    <t>90 DIAS</t>
  </si>
  <si>
    <t>120 DIAS</t>
  </si>
  <si>
    <t>180 DIAS</t>
  </si>
  <si>
    <t>VALOR (R$)</t>
  </si>
  <si>
    <t>%</t>
  </si>
  <si>
    <t>VALOR DO MÊS</t>
  </si>
  <si>
    <t>VALOR ACUMULADO</t>
  </si>
  <si>
    <t>COMPOSIÇÃO 01</t>
  </si>
  <si>
    <t>MOBILIZAÇÃO E DESMOBILIZAÇÃO</t>
  </si>
  <si>
    <t>EQUIPAMENTOS DE GRANDE PORTE</t>
  </si>
  <si>
    <t>ORIGEM</t>
  </si>
  <si>
    <t>DESTINO</t>
  </si>
  <si>
    <t>VIAGENS</t>
  </si>
  <si>
    <t>DISTÂNCIA</t>
  </si>
  <si>
    <t>TEMPO DE VIAGEM</t>
  </si>
  <si>
    <t>PREÇO UNITÁRIO</t>
  </si>
  <si>
    <t>PREÇO TOTAL</t>
  </si>
  <si>
    <t>FONTE</t>
  </si>
  <si>
    <t>TRANSPORTADOR</t>
  </si>
  <si>
    <t>1.0</t>
  </si>
  <si>
    <t>2.0</t>
  </si>
  <si>
    <t>1.2</t>
  </si>
  <si>
    <t>1.3</t>
  </si>
  <si>
    <t>1.4</t>
  </si>
  <si>
    <t>1.5</t>
  </si>
  <si>
    <t>1.6</t>
  </si>
  <si>
    <t>1.7</t>
  </si>
  <si>
    <t>1.8</t>
  </si>
  <si>
    <t>1.9</t>
  </si>
  <si>
    <t>1.10</t>
  </si>
  <si>
    <t>1.11</t>
  </si>
  <si>
    <t>1.12</t>
  </si>
  <si>
    <t>1.13</t>
  </si>
  <si>
    <t>1.14</t>
  </si>
  <si>
    <t>1.15</t>
  </si>
  <si>
    <t>1.16</t>
  </si>
  <si>
    <t>Cavalo mecânico com semi-reboque e capacidade de 35 t - 210 kW</t>
  </si>
  <si>
    <t>E9665</t>
  </si>
  <si>
    <t>Condução por conta própria</t>
  </si>
  <si>
    <t>ROLO COMPACTADOR VIBRATÓRIO DE UM CILINDRO AÇO LISO, POTÊNCIA 80 HP, PESO OPERACIONAL MÁXIMO 8,1 T, IMPACTO DINÂMICO 16,15 / 9,5 T, LARGURA DE TRABALHO 1,68 M - CHP DIURNO. AF_06/2014</t>
  </si>
  <si>
    <t>ROLO COMPACTADOR VIBRATÓRIO PÉ DE CARNEIRO PARA SOLOS, POTÊNCIA 80 HP, PESO OPERACIONAL SEM/COM LASTRO 7,4 / 8,8 T, LARGURA DE TRABALHO 1,68 M - CHI DIURNO. AF_02/2016</t>
  </si>
  <si>
    <t>ROLO COMPACTADOR PE DE CARNEIRO VIBRATORIO, POTENCIA 125 HP, PESO OPERACIONAL SEM/COM LASTRO 11,95 / 13,30 T, IMPACTO DINAMICO 38,5 / 22,5 T, LARGURA DE TRABALHO 2,15 M - CHP DIURNO. AF_06/2014</t>
  </si>
  <si>
    <t>ROLO COMPACTADOR DE PNEUS ESTÁTICO, PRESSÃO VARIÁVEL, POTÊNCIA 111 HP, PESO SEM/COM LASTRO 9,5 / 26 T, LARGURA DE TRABALHO 1,90 M - CHP DIURNO. AF_07/2014</t>
  </si>
  <si>
    <t>ROLO COMPACTADOR DE PNEUS, ESTATICO, PRESSAO VARIAVEL, POTENCIA 110 HP, PESO SEM/COM LASTRO 10,8/27 T, LARGURA DE ROLAGEM 2,30 M - CHP DIURNO. AF_06/2017</t>
  </si>
  <si>
    <t>ROLO COMPACTADOR VIBRATÓRIO TANDEM AÇO LISO, POTÊNCIA 58 HP, PESO SEM/COM LASTRO 6,5 / 9,4 T, LARGURA DE TRABALHO 1,2 M - CHP DIURNO. AF_06/2014</t>
  </si>
  <si>
    <t>ROLO COMPACTADOR VIBRATORIO TANDEM, ACO LISO, POTENCIA 125 HP, PESO SEM/COM LASTRO 10,20/11,65 T, LARGURA DE TRABALHO 1,73 M - CHP DIURNO. AF_11/2016</t>
  </si>
  <si>
    <t>PÁ CARREGADEIRA SOBRE RODAS, POTÊNCIA 197 HP, CAPACIDADE DA CAÇAMBA 2,5 A 3,5 M3, PESO OPERACIONAL 18338 KG - CHP DIURNO. AF_06/2014</t>
  </si>
  <si>
    <t>TRATOR DE ESTEIRAS, POTÊNCIA 347 HP, PESO OPERACIONAL 38,5 T, COM LÂMINA 8,70 M3 - CHP DIURNO. AF_06/2014</t>
  </si>
  <si>
    <t>TRATOR DE ESTEIRAS, POTÊNCIA 150 HP, PESO OPERACIONAL 16,7 T, COM RODA MOTRIZ ELEVADA E LÂMINA 3,18 M3 - CHP DIURNO. AF_06/2014</t>
  </si>
  <si>
    <t>TRATOR DE PNEUS, POTÊNCIA 85 CV, TRAÇÃO 4X4, PESO COM LASTRO DE 4.675 KG - CHP DIURNO. AF_06/2014</t>
  </si>
  <si>
    <t>MOTONIVELADORA POTÊNCIA BÁSICA LÍQUIDA (PRIMEIRA MARCHA) 125 HP, PESO BRUTO 13032 KG, LARGURA DA LÂMINA DE 3,7 M - CHP DIURNO. AF_06/2014</t>
  </si>
  <si>
    <t>GRADE DE DISCO REBOCÁVEL COM 20 DISCOS 24" X 6 MM COM PNEUS PARA TRANSPORTE - CHP DIURNO. AF_06/2014</t>
  </si>
  <si>
    <t>VASSOURA MECÂNICA REBOCÁVEL COM ESCOVA CILÍNDRICA, LARGURA ÚTIL DE VARRIMENTO DE 2,44 M - CHP DIURNO. AF_06/2014</t>
  </si>
  <si>
    <t>DISTRIBUIDOR DE AGREGADOS AUTOPROPELIDO, CAP 3 M3, A DIESEL, POTÊNCIA 176CV - CHP DIURNO. AF_07/2016</t>
  </si>
  <si>
    <t>ESPARGIDOR DE ASFALTO PRESSURIZADO, TANQUE 6 M3 COM ISOLAÇÃO TÉRMICA, AQUECIDO COM 2 MAÇARICOS, COM BARRA ESPARGIDORA 3,60 M, MONTADO SOBRE CAMINHÃO TOCO, PBT 14.300 KG, POTÊNCIA 185 CV - DIURNO. AF_08/2015</t>
  </si>
  <si>
    <t>CAMINHÃO BASCULANTE 6 M3, PESO BRUTO TOTAL 16.000 KG, CARGA ÚTIL MÁXIMA 13.071 KG, DISTÂNCIA ENTRE EIXOS 4,80 M, POTÊNCIA 230 CV INCLUSIVE CAÇAMBA METÁLICA - CHP DIURNO. AF_06/2014</t>
  </si>
  <si>
    <t>CAMINHÃO BASCULANTE 10 M3, TRUCADO, POTÊNCIA 230 CV, INCLUSIVE CAÇAMBA METÁLICA, COM DISTRIBUIDOR DE AGREGADOS ACOPLADO - CHP DIURNO. AF_02/2017</t>
  </si>
  <si>
    <t>CAMINHÃO BASCULANTE 18 M3, COM CAVALO MECÂNICO DE CAPACIDADE MÁXIMA DE TRAÇÃO COMBINADO DE 45000 KG, POTÊNCIA 330 CV, INCLUSIVE SEMIREBOQUE COM CAÇAMBA METÁLICA - CHP DIURNO. AF_12/2014</t>
  </si>
  <si>
    <t>CAMINHÃO BASCULANTE 14 M3, COM CAVALO MECÂNICO DE CAPACIDADE MÁXIMA DE TRAÇÃO COMBINADO DE 36000 KG, POTÊNCIA 286 CV, INCLUSIVE SEMIREBOQUE COM CAÇAMBA METÁLICA - CHP DIURNO. AF_12/2014</t>
  </si>
  <si>
    <t>CAMINHÃO DE TRANSPORTE DE MATERIAL ASFÁLTICO 30.000 L, COM CAVALO MECÂNICO DE CAPACIDADE MÁXIMA DE TRAÇÃO COMBINADO DE 66.000 KG, POTÊNCIA 360 CV, INCLUSIVE TANQUE DE ASFALTO COM SERPENTINA - CHP DIURNO. AF_08/2015</t>
  </si>
  <si>
    <t>CAMINHÃO DE TRANSPORTE DE MATERIAL ASFÁLTICO 20.000 L, COM CAVALO MECÂNICO DE CAPACIDADE MÁXIMA DE TRAÇÃO COMBINADO DE 45.000 KG, POTÊNCIA 330 CV, INCLUSIVE TANQUE DE ASFALTO COM MAÇARICO - CHP DIURNO.AF_12/2015</t>
  </si>
  <si>
    <t>OBS.01:</t>
  </si>
  <si>
    <t>OBS.02:</t>
  </si>
  <si>
    <t>OBS.03:</t>
  </si>
  <si>
    <t>CPU-01</t>
  </si>
  <si>
    <t>CPU-02</t>
  </si>
  <si>
    <t>COMPOSIÇÃO 02</t>
  </si>
  <si>
    <t>ADMINISTRAÇÃO LOCAL</t>
  </si>
  <si>
    <t>HORA/DIA</t>
  </si>
  <si>
    <t>MÃO DE OBRA</t>
  </si>
  <si>
    <t>DIAS/MÊS</t>
  </si>
  <si>
    <t>QUANT. MESES</t>
  </si>
  <si>
    <t>ENGENHEIRO CIVIL DE OBRA PLENO COM ENCARGOS COMPLEMENTARES</t>
  </si>
  <si>
    <t>UNID.</t>
  </si>
  <si>
    <t>H</t>
  </si>
  <si>
    <t>MESTRE DE OBRAS COM ENCARGOS COMPLEMENTARES</t>
  </si>
  <si>
    <t>ENCARREGADO GERAL COM ENCARGOS COMPLEMENTARES</t>
  </si>
  <si>
    <t>PIS</t>
  </si>
  <si>
    <t>COFINS</t>
  </si>
  <si>
    <t>CPRB</t>
  </si>
  <si>
    <t>ISS</t>
  </si>
  <si>
    <t>Notas:</t>
  </si>
  <si>
    <t>2) Alíquota máxima de PIS é de até 1,65% conforme Lei nº10.637/02 em consonância com o Regime de Tributação da Empresa</t>
  </si>
  <si>
    <t>3) Alíquota máxima de COFINS é de 3% conforme inciso XX do art. 10 da Lei nº10.833/03.</t>
  </si>
  <si>
    <t>4) Os percentuais dos itens que compõem analiticamente o BDI são so limites referenciais máximos adotados pela Administração consoante com o art.40 inciso X da Lei 8.666/93.</t>
  </si>
  <si>
    <t>5) Antes da aplicação do BDI (Teto Empresa de Lucros Real ) os insumos constantes do art.3º da Lei nº10.637/02 deverão sofrer redução de 1,65%, após 31/12/2008, reduzir também do insumo o percentual de 7,6% da COFINS conforme art. 3º da Lei nº10.833/03 combinado com o inciso XX do art.10 da mesma Lei.</t>
  </si>
  <si>
    <t xml:space="preserve">Fórmula: </t>
  </si>
  <si>
    <t>Item</t>
  </si>
  <si>
    <t xml:space="preserve">AC = Taxa de Administração Central </t>
  </si>
  <si>
    <t>S e G = Taxas de Seguro e Garantia</t>
  </si>
  <si>
    <t>R = Taxa de Risco</t>
  </si>
  <si>
    <t>DF = Taxa de Despesas Financeiras</t>
  </si>
  <si>
    <t>L = Taxa de Lucro / Remuneração</t>
  </si>
  <si>
    <t>I = Taxa de incidência de Impostos (PIS, COFINS e ISS)</t>
  </si>
  <si>
    <t xml:space="preserve">Impostos </t>
  </si>
  <si>
    <t>Total Impostos =</t>
  </si>
  <si>
    <t>Fórmula para o cálculo de BDI</t>
  </si>
  <si>
    <t xml:space="preserve"> COMPOSIÇÃO BDI -  DESONERADO</t>
  </si>
  <si>
    <t>Parcela do BDI - Acórdão 2622/2013 - TCU</t>
  </si>
  <si>
    <t>Obs. Adequado ao Acordão 2622/2013 do TCU:</t>
  </si>
  <si>
    <t>CRONOGRAMA FÍSICO-FINANCEIRO (DESONERADA)</t>
  </si>
  <si>
    <t>CPU-03</t>
  </si>
  <si>
    <t>CPU-04</t>
  </si>
  <si>
    <t>COMPOSIÇÃO 03</t>
  </si>
  <si>
    <t>PISO TÁTIL DISRECIONAL E/OU ALERTA DE CONCRETO</t>
  </si>
  <si>
    <t>COMPOSIÇÃO 04</t>
  </si>
  <si>
    <t>SUPORTE PARA PLACAS DE SINALIZAÇÃO E IDENTIFICAÇÃO</t>
  </si>
  <si>
    <t>FORNECIMENTO E INSTALAÇÃO DE SUPORTE DE SUSTENTAÇÃO DAS PLACAS DE SINALIZAÇÃO E IDENTIFICAÇÃO EM MADEIRA DE LEI (7,5X7,5X310CM), PINTADOS A COR BRANCA</t>
  </si>
  <si>
    <t>EQUIPAMENTOS DE MÉDIO PORTE</t>
  </si>
  <si>
    <t>COMPACTACAO MECANICA A 100% DO PROCTOR NORMAL - PAVIMENTACAO URBANA</t>
  </si>
  <si>
    <t>CONSTRUÇÃO DE PAVIMENTO COM TRATAMENTO SUPERFICIAL DUPLO, COM EMULSÃO ASFÁLTICA RR-2C. AF_01/2018</t>
  </si>
  <si>
    <t>CONSTRUÇÃO DE PAVIMENTO COM TRATAMENTO SUPERFICIAL DUPLO, COM EMULSÃO ASFÁLTICA RR-2C, COM CAPA SELANTE. AF_01/2018</t>
  </si>
  <si>
    <t>2707</t>
  </si>
  <si>
    <t>ENGENHEIRO CIVIL DE OBRA PLENO</t>
  </si>
  <si>
    <t>1,0000000</t>
  </si>
  <si>
    <t>37372</t>
  </si>
  <si>
    <t>EXAMES - HORISTA (ENCARGOS COMPLEMENTARES) (COLETADO CAIXA)</t>
  </si>
  <si>
    <t>37373</t>
  </si>
  <si>
    <t>SEGURO - HORISTA (ENCARGOS COMPLEMENTARES) (COLETADO CAIXA)</t>
  </si>
  <si>
    <t>88237</t>
  </si>
  <si>
    <t>EPI (ENCARGOS COMPLEMENTARES) - HORISTA</t>
  </si>
  <si>
    <t>0,0500000</t>
  </si>
  <si>
    <t>95403</t>
  </si>
  <si>
    <t>CURSO DE CAPACITAÇÃO PARA ENGENHEIRO CIVIL DE OBRA PLENO (ENCARGOS COMPLEMENTARES) - HORISTA</t>
  </si>
  <si>
    <t>4069</t>
  </si>
  <si>
    <t>MESTRE DE OBRAS</t>
  </si>
  <si>
    <t>95405</t>
  </si>
  <si>
    <t>CURSO DE CAPACITAÇÃO PARA MESTRE DE OBRAS (ENCARGOS COMPLEMENTARES) - HORISTA</t>
  </si>
  <si>
    <t>4083</t>
  </si>
  <si>
    <t>ENCARREGADO GERAL DE OBRAS</t>
  </si>
  <si>
    <t>37370</t>
  </si>
  <si>
    <t>ALIMENTACAO - HORISTA (ENCARGOS COMPLEMENTARES) (COLETADO CAIXA)</t>
  </si>
  <si>
    <t>37371</t>
  </si>
  <si>
    <t>TRANSPORTE - HORISTA (ENCARGOS COMPLEMENTARES) (COLETADO CAIXA)</t>
  </si>
  <si>
    <t>95401</t>
  </si>
  <si>
    <t>CURSO DE CAPACITAÇÃO PARA ENCARREGADO GERAL (ENCARGOS COMPLEMENTARES) - HORISTA</t>
  </si>
  <si>
    <t>ENTRADA PROVISÓRIA DE ENERGIA ELÉTRICA AÉREA TRIFÁSICA 40A EM 
POSTE DE MADEIRA.</t>
  </si>
  <si>
    <t>ALUGUEL CONTAINER/ESCRIT INCL INST ELET LARG=2,20 COMP=6,20M ALT=2,50M CHAPA AÇO C/NERV TRAPEZ FORRO C/ISOL TERMO/ACUSTICO CHASSIS REFORÇ PISO COMPENS NAVAL EXC TRANSP/CARGA/DESCARGA</t>
  </si>
  <si>
    <t>TRANSPORTE COM CAMINHÃO BASCULANTE DE 10 M3, EM VIA URBANA PAVIMENTADA, DMT ATÉ 30 KM (UNIDADE: M3XKM). AF_12/2016</t>
  </si>
  <si>
    <t>CAMINHÃO PIPA 10.000 L TRUCADO, PESO BRUTO TOTAL 23.000 KG, CARGA ÚTIL MÁXIMA 15.935 KG, DISTÂNCIA ENTRE EIXOS 4,8 M, POTÊNCIA 230 CV, INCLUSIVE TANQUE DE AÇO PARA TRANSPORTE DE ÁGUA - CHP DIURNO. AF_06/2014</t>
  </si>
  <si>
    <t>MOTORISTA DE CAMINHÃO COM ENCARGOS COMPLEMENTARES</t>
  </si>
  <si>
    <t>5763</t>
  </si>
  <si>
    <t>53831</t>
  </si>
  <si>
    <t>88282</t>
  </si>
  <si>
    <t>91396</t>
  </si>
  <si>
    <t>91397</t>
  </si>
  <si>
    <t>91398</t>
  </si>
  <si>
    <r>
      <t xml:space="preserve">CAMINHÃO PIPA 10.000 L TRUCADO, PESO BRUTO TOTAL 23.000 KG, CARGA ÚTIL MÁXIMA 15.935 KG, DISTÂNCIA ENTRE EIXOS 4,8 M, POTÊNCIA 230 CV, INCLUSIVE TANQUE DE AÇO PARA TRANSPORTE DE ÁGUA - </t>
    </r>
    <r>
      <rPr>
        <b/>
        <i/>
        <sz val="9"/>
        <color indexed="8"/>
        <rFont val="Calibri"/>
        <family val="2"/>
      </rPr>
      <t>MANUTENÇÃO. AF_06/2014</t>
    </r>
  </si>
  <si>
    <r>
      <t xml:space="preserve">CAMINHÃO PIPA 10.000 L TRUCADO, PESO BRUTO TOTAL 23.000 KG, CARGA ÚTIL MÁXIMA 15.935 KG, DISTÂNCIA ENTRE EIXOS 4,8 M, POTÊNCIA 230 CV, INCLUSIVE TANQUE DE AÇO PARA TRANSPORTE DE ÁGUA - </t>
    </r>
    <r>
      <rPr>
        <b/>
        <i/>
        <sz val="9"/>
        <color indexed="8"/>
        <rFont val="Calibri"/>
        <family val="2"/>
      </rPr>
      <t>MATERIAIS NA OPERAÇÃO. AF_06/2014</t>
    </r>
  </si>
  <si>
    <r>
      <t xml:space="preserve">CAMINHÃO PIPA 10.000 L TRUCADO, PESO BRUTO TOTAL 23.000 KG, CARGA ÚTIL MÁXIMA 15.935 KG, DISTÂNCIA ENTRE EIXOS 4,8 M, POTÊNCIA 230 CV, INCLUSIVE TANQUE DE AÇO PARA TRANSPORTE DE ÁGUA - </t>
    </r>
    <r>
      <rPr>
        <b/>
        <i/>
        <sz val="9"/>
        <color indexed="8"/>
        <rFont val="Calibri"/>
        <family val="2"/>
      </rPr>
      <t>DEPRECIAÇÃO. AF_06/2014</t>
    </r>
  </si>
  <si>
    <r>
      <t xml:space="preserve">CAMINHÃO PIPA 10.000 L TRUCADO, PESO BRUTO TOTAL 23.000 KG, CARGA ÚTIL MÁXIMA 15.935 KG, DISTÂNCIA ENTRE EIXOS 4,8 M, POTÊNCIA 230 CV, INCLUSIVE TANQUE DE AÇO PARA TRANSPORTE DE ÁGUA - </t>
    </r>
    <r>
      <rPr>
        <b/>
        <i/>
        <sz val="9"/>
        <color indexed="8"/>
        <rFont val="Calibri"/>
        <family val="2"/>
      </rPr>
      <t>JUROS. AF_06/2014</t>
    </r>
  </si>
  <si>
    <r>
      <t xml:space="preserve">CAMINHÃO PIPA 10.000 L TRUCADO, PESO BRUTO TOTAL 23.000 KG, CARGA ÚTIL MÁXIMA 15.935 KG, DISTÂNCIA ENTRE EIXOS 4,8 M, POTÊNCIA 230 CV, INCLUSIVE TANQUE DE AÇO PARA TRANSPORTE DE ÁGUA - </t>
    </r>
    <r>
      <rPr>
        <b/>
        <i/>
        <sz val="9"/>
        <color indexed="8"/>
        <rFont val="Calibri"/>
        <family val="2"/>
      </rPr>
      <t>IMPOSTOS E SEGUROS. AF_06/2014</t>
    </r>
  </si>
  <si>
    <t>2.1.1</t>
  </si>
  <si>
    <t>2.1.2</t>
  </si>
  <si>
    <t>2.1.3</t>
  </si>
  <si>
    <t>2.1.4</t>
  </si>
  <si>
    <t>2.1.5</t>
  </si>
  <si>
    <t>2.1.6</t>
  </si>
  <si>
    <t>SERVENTE COM ENCARGOS COMPLEMENTARES</t>
  </si>
  <si>
    <t>2.2.1</t>
  </si>
  <si>
    <t>2.2.2</t>
  </si>
  <si>
    <t>2.2.3</t>
  </si>
  <si>
    <t>2.2.4</t>
  </si>
  <si>
    <t>2.2.5</t>
  </si>
  <si>
    <r>
      <t xml:space="preserve">ESPARGIDOR DE ASFALTO PRESSURIZADO COM TANQUE DE 2500 L, REBOCÁVEL COM MOTOR A GASOLINA POTÊNCIA 3,4 HP - </t>
    </r>
    <r>
      <rPr>
        <b/>
        <i/>
        <sz val="9"/>
        <color indexed="8"/>
        <rFont val="Calibri"/>
        <family val="2"/>
        <scheme val="minor"/>
      </rPr>
      <t>MANUTENÇÃO. AF_07/2014</t>
    </r>
  </si>
  <si>
    <r>
      <t xml:space="preserve">ESPARGIDOR DE ASFALTO PRESSURIZADO COM TANQUE DE 2500 L, REBOCÁVEL COM MOTOR A GASOLINA POTÊNCIA 3,4 HP - </t>
    </r>
    <r>
      <rPr>
        <b/>
        <i/>
        <sz val="9"/>
        <color indexed="8"/>
        <rFont val="Calibri"/>
        <family val="2"/>
        <scheme val="minor"/>
      </rPr>
      <t>MATERIAIS NA OPERAÇÃO. AF_07/2014</t>
    </r>
  </si>
  <si>
    <r>
      <t xml:space="preserve">ESPARGIDOR DE ASFALTO PRESSURIZADO COM TANQUE DE 2500 L, REBOCÁVEL COM MOTOR A GASOLINA POTÊNCIA 3,4 HP - </t>
    </r>
    <r>
      <rPr>
        <b/>
        <i/>
        <sz val="9"/>
        <color indexed="8"/>
        <rFont val="Calibri"/>
        <family val="2"/>
        <scheme val="minor"/>
      </rPr>
      <t>DEPRECIAÇÃO. AF_07/2014</t>
    </r>
  </si>
  <si>
    <r>
      <t xml:space="preserve">ESPARGIDOR DE ASFALTO PRESSURIZADO COM TANQUE DE 2500 L, REBOCÁVEL COM MOTOR A GASOLINA POTÊNCIA 3,4 HP - </t>
    </r>
    <r>
      <rPr>
        <b/>
        <i/>
        <sz val="9"/>
        <color indexed="8"/>
        <rFont val="Calibri"/>
        <family val="2"/>
        <scheme val="minor"/>
      </rPr>
      <t>JUROS. AF_07/2014</t>
    </r>
  </si>
  <si>
    <t>5765</t>
  </si>
  <si>
    <t>5766</t>
  </si>
  <si>
    <t>88316</t>
  </si>
  <si>
    <t>88569</t>
  </si>
  <si>
    <t>88570</t>
  </si>
  <si>
    <t>MOTORISTA DE BASCULANTE COM ENCARGOS COMPLEMENTARES</t>
  </si>
  <si>
    <t>5695</t>
  </si>
  <si>
    <t>53792</t>
  </si>
  <si>
    <t>88281</t>
  </si>
  <si>
    <t>91367</t>
  </si>
  <si>
    <t>91368</t>
  </si>
  <si>
    <t>91369</t>
  </si>
  <si>
    <r>
      <t xml:space="preserve">CAMINHÃO BASCULANTE 6 M3, PESO BRUTO TOTAL 16.000 KG, CARGA ÚTIL MÁXIMA 13.071 KG, DISTÂNCIA ENTRE EIXOS 4,80 M, POTÊNCIA 230 CV INCLUSIVE CAÇAMBA METÁLICA - </t>
    </r>
    <r>
      <rPr>
        <b/>
        <i/>
        <sz val="9"/>
        <color indexed="8"/>
        <rFont val="Calibri"/>
        <family val="2"/>
      </rPr>
      <t>MANUTENÇÃO. AF_06/2014</t>
    </r>
  </si>
  <si>
    <r>
      <t xml:space="preserve">CAMINHÃO BASCULANTE 6 M3, PESO BRUTO TOTAL 16.000 KG, CARGA ÚTIL MÁXIMA 13.071 KG, DISTÂNCIA ENTRE EIXOS 4,80 M, POTÊNCIA 230 CV INCLUSIVE CAÇAMBA METÁLICA - </t>
    </r>
    <r>
      <rPr>
        <b/>
        <i/>
        <sz val="9"/>
        <color indexed="8"/>
        <rFont val="Calibri"/>
        <family val="2"/>
      </rPr>
      <t>MATERIAIS NA OPERAÇÃO. AF_06/2014</t>
    </r>
  </si>
  <si>
    <r>
      <t xml:space="preserve">CAMINHÃO BASCULANTE 6 M3, PESO BRUTO TOTAL 16.000 KG, CARGA ÚTIL MÁXIMA 13.071 KG, DISTÂNCIA ENTRE EIXOS 4,80 M, POTÊNCIA 230 CV INCLUSIVE CAÇAMBA METÁLICA - </t>
    </r>
    <r>
      <rPr>
        <b/>
        <i/>
        <sz val="9"/>
        <color indexed="8"/>
        <rFont val="Calibri"/>
        <family val="2"/>
      </rPr>
      <t>DEPRECIAÇÃO. AF_06/2014</t>
    </r>
  </si>
  <si>
    <r>
      <t xml:space="preserve">CAMINHÃO BASCULANTE 6 M3, PESO BRUTO TOTAL 16.000 KG, CARGA ÚTIL MÁXIMA 13.071 KG, DISTÂNCIA ENTRE EIXOS 4,80 M, POTÊNCIA 230 CV INCLUSIVE CAÇAMBA METÁLICA - </t>
    </r>
    <r>
      <rPr>
        <b/>
        <i/>
        <sz val="9"/>
        <color indexed="8"/>
        <rFont val="Calibri"/>
        <family val="2"/>
      </rPr>
      <t>JUROS. AF_06/2014</t>
    </r>
  </si>
  <si>
    <r>
      <t xml:space="preserve">CAMINHÃO BASCULANTE 6 M3, PESO BRUTO TOTAL 16.000 KG, CARGA ÚTIL MÁXIMA 13.071 KG, DISTÂNCIA ENTRE EIXOS 4,80 M, POTÊNCIA 230 CV INCLUSIVE CAÇAMBA METÁLICA - </t>
    </r>
    <r>
      <rPr>
        <b/>
        <i/>
        <sz val="9"/>
        <color indexed="8"/>
        <rFont val="Calibri"/>
        <family val="2"/>
      </rPr>
      <t>IMPOSTOS E SEGUROS. AF_06/2014</t>
    </r>
  </si>
  <si>
    <t>2.3.1</t>
  </si>
  <si>
    <t>2.3.2</t>
  </si>
  <si>
    <t>2.3.3</t>
  </si>
  <si>
    <t>2.3.4</t>
  </si>
  <si>
    <t>2.3.5</t>
  </si>
  <si>
    <t>2.3.6</t>
  </si>
  <si>
    <t>TOTAL GERAL</t>
  </si>
  <si>
    <t>OBSERVAÇÃO: 
1) - CASO HAJA ALGUM SERVIÇO/COMPOSIÇÃO NÃO CONTEMPLADA NESTA PLANILHA, DEVIDO ÀS CARACTERÍSTICAS PARTICULARES DA OBRA, ESTE DEVERÁ SER ACRESCENTADO A PLANILHA E ENVIADO PARA O ANALISTA RESPONSÁVEL PARA EMISSÃO DO PARECER.</t>
  </si>
  <si>
    <t>96030</t>
  </si>
  <si>
    <t>96031</t>
  </si>
  <si>
    <t>96032</t>
  </si>
  <si>
    <t>96033</t>
  </si>
  <si>
    <t>96034</t>
  </si>
  <si>
    <t>89878</t>
  </si>
  <si>
    <t>89879</t>
  </si>
  <si>
    <t>89880</t>
  </si>
  <si>
    <t>89881</t>
  </si>
  <si>
    <t>89882</t>
  </si>
  <si>
    <r>
      <t xml:space="preserve">CAMINHÃO BASCULANTE 10 M3, TRUCADO, POTÊNCIA 230 CV, INCLUSIVE CAÇAMBA METÁLICA, COM DISTRIBUIDOR DE AGREGADOS ACOPLADO - </t>
    </r>
    <r>
      <rPr>
        <b/>
        <i/>
        <sz val="9"/>
        <color indexed="8"/>
        <rFont val="Calibri"/>
        <family val="2"/>
      </rPr>
      <t>DEPRECIAÇÃO. AF_02/2017</t>
    </r>
  </si>
  <si>
    <r>
      <t xml:space="preserve">CAMINHÃO BASCULANTE 10 M3, TRUCADO, POTÊNCIA 230 CV, INCLUSIVE CAÇAMBA METÁLICA, COM DISTRIBUIDOR DE AGREGADOS ACOPLADO - </t>
    </r>
    <r>
      <rPr>
        <b/>
        <i/>
        <sz val="9"/>
        <color indexed="8"/>
        <rFont val="Calibri"/>
        <family val="2"/>
      </rPr>
      <t>JUROS. AF_02/2017</t>
    </r>
  </si>
  <si>
    <r>
      <t xml:space="preserve">CAMINHÃO BASCULANTE 10 M3, TRUCADO, POTÊNCIA 230 CV, INCLUSIVE CAÇAMBA METÁLICA, COM DISTRIBUIDOR DE AGREGADOS ACOPLADO - </t>
    </r>
    <r>
      <rPr>
        <b/>
        <i/>
        <sz val="9"/>
        <color indexed="8"/>
        <rFont val="Calibri"/>
        <family val="2"/>
      </rPr>
      <t>IMPOSTOS E SEGUROS. AF_02/2017</t>
    </r>
  </si>
  <si>
    <r>
      <t xml:space="preserve">CAMINHÃO BASCULANTE 10 M3, TRUCADO, POTÊNCIA 230 CV, INCLUSIVE CAÇAMBA METÁLICA, COM DISTRIBUIDOR DE AGREGADOS ACOPLADO - </t>
    </r>
    <r>
      <rPr>
        <b/>
        <i/>
        <sz val="9"/>
        <color indexed="8"/>
        <rFont val="Calibri"/>
        <family val="2"/>
      </rPr>
      <t>MANUTENÇÃO. AF_02/2017</t>
    </r>
  </si>
  <si>
    <r>
      <t xml:space="preserve">CAMINHÃO BASCULANTE 10 M3, TRUCADO, POTÊNCIA 230 CV, INCLUSIVE CAÇAMBA METÁLICA, COM DISTRIBUIDOR DE AGREGADOS ACOPLADO - </t>
    </r>
    <r>
      <rPr>
        <b/>
        <i/>
        <sz val="9"/>
        <color indexed="8"/>
        <rFont val="Calibri"/>
        <family val="2"/>
      </rPr>
      <t>MATERIAIS NA OPERAÇÃO. AF_02/2017</t>
    </r>
  </si>
  <si>
    <r>
      <t xml:space="preserve">CAMINHÃO BASCULANTE 18 M3, COM CAVALO MECÂNICO DE CAPACIDADE MÁXIMA DE TRAÇÃO COMBINADO DE 45000 KG, POTÊNCIA 330 CV, INCLUSIVE SEMIREBOQUE COM CAÇAMBA METÁLICA - </t>
    </r>
    <r>
      <rPr>
        <b/>
        <i/>
        <sz val="9"/>
        <color indexed="8"/>
        <rFont val="Calibri"/>
        <family val="2"/>
      </rPr>
      <t>DEPRECIAÇÃO. AF_12/2014</t>
    </r>
  </si>
  <si>
    <r>
      <t xml:space="preserve">CAMINHÃO BASCULANTE 18 M3, COM CAVALO MECÂNICO DE CAPACIDADE MÁXIMA DE TRAÇÃO COMBINADO DE 45000 KG, POTÊNCIA 330 CV, INCLUSIVE SEMIREBOQUE COM CAÇAMBA METÁLICA - </t>
    </r>
    <r>
      <rPr>
        <b/>
        <i/>
        <sz val="9"/>
        <color indexed="8"/>
        <rFont val="Calibri"/>
        <family val="2"/>
      </rPr>
      <t>JUROS. AF_12/2014</t>
    </r>
  </si>
  <si>
    <r>
      <t>CAMINHÃO BASCULANTE 18 M3, COM CAVALO MECÂNICO DE CAPACIDADE MÁXIMA DE TRAÇÃO COMBINADO DE 45000 KG, POTÊNCIA 330 CV, INCLUSIVE SEMIREBOQUE COM CAÇAMBA METÁLICA -</t>
    </r>
    <r>
      <rPr>
        <b/>
        <i/>
        <sz val="9"/>
        <color indexed="8"/>
        <rFont val="Calibri"/>
        <family val="2"/>
      </rPr>
      <t xml:space="preserve"> IMPOSTOS E SEGUROS. AF_12/2014</t>
    </r>
  </si>
  <si>
    <r>
      <t xml:space="preserve">CAMINHÃO BASCULANTE 18 M3, COM CAVALO MECÂNICO DE CAPACIDADE MÁXIMA DE TRAÇÃO COMBINADO DE 45000 KG, POTÊNCIA 330 CV, INCLUSIVE SEMIREBOQUE COM CAÇAMBA METÁLICA - </t>
    </r>
    <r>
      <rPr>
        <b/>
        <i/>
        <sz val="9"/>
        <color indexed="8"/>
        <rFont val="Calibri"/>
        <family val="2"/>
      </rPr>
      <t>MATERIAIS NA OPERAÇÃO. AF_12/2014</t>
    </r>
  </si>
  <si>
    <r>
      <t xml:space="preserve">CAMINHÃO BASCULANTE 18 M3, COM CAVALO MECÂNICO DE CAPACIDADE MÁXIMA DE TRAÇÃO COMBINADO DE 45000 KG, POTÊNCIA 330 CV, INCLUSIVE SEMIREBOQUE COM CAÇAMBA METÁLICA - </t>
    </r>
    <r>
      <rPr>
        <b/>
        <i/>
        <sz val="9"/>
        <color indexed="8"/>
        <rFont val="Calibri"/>
        <family val="2"/>
      </rPr>
      <t>MANUTENÇÃO. AF_12/2014</t>
    </r>
  </si>
  <si>
    <t>CAMINHÃO BASCULANTE 14 M3, COM CAVALO MECÂNICO DE CAPACIDADE MÁXIMA DE TRAÇÃO COMBINADO DE 36000 KG, POTÊNCIA 286 CV, INCLUSIVE SEMIREBOQUE COM CAÇAMBA METÁLICA - DEPRECIAÇÃO. AF_12/2014</t>
  </si>
  <si>
    <t>CAMINHÃO BASCULANTE 14 M3, COM CAVALO MECÂNICO DE CAPACIDADE MÁXIMA DE TRAÇÃO COMBINADO DE 36000 KG, POTÊNCIA 286 CV, INCLUSIVE SEMIREBOQUE COM CAÇAMBA METÁLICA - JUROS. AF_12/2014</t>
  </si>
  <si>
    <t>CAMINHÃO BASCULANTE 14 M3, COM CAVALO MECÂNICO DE CAPACIDADE MÁXIMA DE TRAÇÃO COMBINADO DE 36000 KG, POTÊNCIA 286 CV, INCLUSIVE SEMIREBOQUE COM CAÇAMBA METÁLICA - IMPOSTOS E SEGUROS. AF_12/2014</t>
  </si>
  <si>
    <t>CAMINHÃO BASCULANTE 14 M3, COM CAVALO MECÂNICO DE CAPACIDADE MÁXIMA DE TRAÇÃO COMBINADO DE 36000 KG, POTÊNCIA 286 CV, INCLUSIVE SEMIREBOQUE COM CAÇAMBA METÁLICA - MANUTENÇÃO. AF_12/2014</t>
  </si>
  <si>
    <t>CAMINHÃO BASCULANTE 14 M3, COM CAVALO MECÂNICO DE CAPACIDADE MÁXIMA DE TRAÇÃO COMBINADO DE 36000 KG, POTÊNCIA 286 CV, INCLUSIVE SEMIREBOQUE COM CAÇAMBA METÁLICA - MATERIAIS NA OPERAÇÃO. AF_12/2014</t>
  </si>
  <si>
    <t>89870</t>
  </si>
  <si>
    <t>89871</t>
  </si>
  <si>
    <t>89872</t>
  </si>
  <si>
    <t>89873</t>
  </si>
  <si>
    <t>89874</t>
  </si>
  <si>
    <t>MOTORISTA DE CAMINHÃO E CARRETA COM ENCARGOS COMPLEMENTARES</t>
  </si>
  <si>
    <t>CAMINHÃO DE TRANSPORTE DE MATERIAL ASFÁLTICO 30.000 L, COM CAVALO MECÂNICO DE CAPACIDADE MÁXIMA DE TRAÇÃO COMBINADO DE 66.000 KG, POTÊNCIA 360 CV, INCLUSIVE TANQUE DE ASFALTO COM SERPENTINA - DEPRECIAÇÃO. AF_08/2015</t>
  </si>
  <si>
    <t>CAMINHÃO DE TRANSPORTE DE MATERIAL ASFÁLTICO 30.000 L, COM CAVALO MECÂNICO DE CAPACIDADE MÁXIMA DE TRAÇÃO COMBINADO DE 66.000 KG, POTÊNCIA 360 CV, INCLUSIVE TANQUE DE ASFALTO COM SERPENTINA - JUROS. AF_08/2015</t>
  </si>
  <si>
    <t>CAMINHÃO DE TRANSPORTE DE MATERIAL ASFÁLTICO 30.000 L, COM CAVALO MECÂNICO DE CAPACIDADE MÁXIMA DE TRAÇÃO COMBINADO DE 66.000 KG, POTÊNCIA 360 CV, INCLUSIVE TANQUE DE ASFALTO COM SERPENTINA - IMPOSTOS E SEGUROS. AF_08/2015</t>
  </si>
  <si>
    <t>CAMINHÃO DE TRANSPORTE DE MATERIAL ASFÁLTICO 30.000 L, COM CAVALO MECÂNICO DE CAPACIDADE MÁXIMA DE TRAÇÃO COMBINADO DE 66.000 KG, POTÊNCIA 360 CV, INCLUSIVE TANQUE DE ASFALTO COM SERPENTINA - MANUTENÇÃO. AF_08/2015</t>
  </si>
  <si>
    <t>CAMINHÃO DE TRANSPORTE DE MATERIAL ASFÁLTICO 30.000 L, COM CAVALO MECÂNICO DE CAPACIDADE MÁXIMA DE TRAÇÃO COMBINADO DE 66.000 KG, POTÊNCIA 360 CV, INCLUSIVE TANQUE DE ASFALTO COM SERPENTINA - MATERIAIS NA OPERAÇÃO. AF_08/2015</t>
  </si>
  <si>
    <t>88283</t>
  </si>
  <si>
    <t>91640</t>
  </si>
  <si>
    <t>91641</t>
  </si>
  <si>
    <t>91642</t>
  </si>
  <si>
    <t>91643</t>
  </si>
  <si>
    <t>91644</t>
  </si>
  <si>
    <t>CAMINHÃO DE TRANSPORTE DE MATERIAL ASFÁLTICO 20.000 L, COM CAVALO MECÂNICO DE CAPACIDADE MÁXIMA DE TRAÇÃO COMBINADO DE 45.000 KG, POTÊNCIA 330 CV, INCLUSIVE TANQUE DE ASFALTO COM MAÇARICO - DEPRECIAÇÃO. AF_12/2015</t>
  </si>
  <si>
    <t>CAMINHÃO DE TRANSPORTE DE MATERIAL ASFÁLTICO 20.000 L, COM CAVALO MECÂNICO DE CAPACIDADE MÁXIMA DE TRAÇÃO COMBINADO DE 45.000 KG, POTÊNCIA 330 CV, INCLUSIVE TANQUE DE ASFALTO COM MAÇARICO - JUROS. AF_12/2015</t>
  </si>
  <si>
    <t>CAMINHÃO DE TRANSPORTE DE MATERIAL ASFÁLTICO 20.000 L, COM CAVALO MECÂNICO DE CAPACIDADE MÁXIMA DE TRAÇÃO COMBINADO DE 45.000 KG, POTÊNCIA 330 CV, INCLUSIVE TANQUE DE ASFALTO COM MAÇARICO - IMPOSTOS E SEGUROS. AF_12/2015</t>
  </si>
  <si>
    <t>CAMINHÃO DE TRANSPORTE DE MATERIAL ASFÁLTICO 20.000 L, COM CAVALO MECÂNICO DE CAPACIDADE MÁXIMA DE TRAÇÃO COMBINADO DE 45.000 KG, POTÊNCIA 330 CV, INCLUSIVE TANQUE DE ASFALTO COM MAÇARICO - MANUTENÇÃO. AF_12/2015</t>
  </si>
  <si>
    <t>CAMINHÃO DE TRANSPORTE DE MATERIAL ASFÁLTICO 20.000 L, COM CAVALO MECÂNICO DE CAPACIDADE MÁXIMA DE TRAÇÃO COMBINADO DE 45.000 KG, POTÊNCIA 330 CV, INCLUSIVE TANQUE DE ASFALTO COM MAÇARICO - MATERIAIS NA OPERAÇÃO. AF_12/2015</t>
  </si>
  <si>
    <t>92237</t>
  </si>
  <si>
    <t>92238</t>
  </si>
  <si>
    <t>92239</t>
  </si>
  <si>
    <t>92240</t>
  </si>
  <si>
    <t>92241</t>
  </si>
  <si>
    <t>VIBROACABADORA DE ASFALTO SOBRE ESTEIRAS, LARGURA DE PAVIMENTAÇÃO 2,13M A 4,55 M, POTÊNCIA 100 HP CAPACIDADE 400 T/H - CHP DIURNO. AF_11/2014.</t>
  </si>
  <si>
    <t>MEMÓRIA DE CÁLCULO - SERVIÇOS PRELIMINARES</t>
  </si>
  <si>
    <t>SERVIÇO</t>
  </si>
  <si>
    <t>COMPRIMENTO</t>
  </si>
  <si>
    <t>LARGURA</t>
  </si>
  <si>
    <t>ESPESSURA</t>
  </si>
  <si>
    <t xml:space="preserve">QUANTITATIVO FINAL </t>
  </si>
  <si>
    <t>PLACA DE OBRA EM CHAPA DE AÇO GALVANIZADO (MANUAL DE USO DA MARCA DA SUDAM
EM PROJETOS 2015- 2,52x1,68)</t>
  </si>
  <si>
    <t>3.3</t>
  </si>
  <si>
    <t>EXECUÇÃO DE ESCRITÓRIO EM CANTEIRO DE OBRA EM CHAPA DE MADEIRA COMPENSADA, NÃO INCLUSO MOBILIÁRIO E EQUIPAMENTOS. AF_02/2016</t>
  </si>
  <si>
    <t>ENTRADA PROVISÓRIA DE ENERGIA ELÉTRICA AÉREA TRIFÁSICA 40A EM POSTE DE MADEIRA.</t>
  </si>
  <si>
    <t>ALUGUEL CONTAINER/ESCRIT INCL INST ELET LARG=2,20 COMP=6,20M ALT=2,50M CHAPA ACO C/NERV TRAPEZ FORRO C/ISOL TERMO/ACUSTICO CHASSIS REFORC PISO COMPENS NAVAL EXC TRANSP/CARGA/DESCARGA</t>
  </si>
  <si>
    <r>
      <t xml:space="preserve">Neste campo será informado a distância entre o municipio detentor do quipamentos até o canteiro de obras. Lembrando que, de acordo com o Manual do DNIT, Volume 09  - Mobilização e Desmobilização, </t>
    </r>
    <r>
      <rPr>
        <b/>
        <i/>
        <sz val="11"/>
        <color theme="1"/>
        <rFont val="Calibri"/>
        <family val="2"/>
        <scheme val="minor"/>
      </rPr>
      <t>a distância mínima de mobilização e de desmobilização será de 50 km</t>
    </r>
    <r>
      <rPr>
        <i/>
        <sz val="11"/>
        <color theme="1"/>
        <rFont val="Calibri"/>
        <family val="2"/>
        <scheme val="minor"/>
      </rPr>
      <t>.</t>
    </r>
  </si>
  <si>
    <t>MEMÓRIA DE CÁLCULO - TERRAPLENAGEM</t>
  </si>
  <si>
    <t>VOLUME DE CORTE</t>
  </si>
  <si>
    <t>VOLUME DE ATERRO</t>
  </si>
  <si>
    <t>ESPESSURA DA CAMADA INSERVÍVEL</t>
  </si>
  <si>
    <t>BASE DE SOLO ESTABILIZADO SEM MISTURA, COMPACTACÃO 100% PROCTOR NORMAL , EXCLUSIVE ESCAVACAO, CARGA E TRANSPORTE DO SOLO</t>
  </si>
  <si>
    <t>4.12</t>
  </si>
  <si>
    <t>74021/006</t>
  </si>
  <si>
    <t>MEMÓRIA DE CÁLCULO - PAVIMENTAÇÃO</t>
  </si>
  <si>
    <t>TRATAMENTO SUPERFICIAL DUPLO - TSD, COM EMULSÃO RR-2C</t>
  </si>
  <si>
    <t>MEMÓRIA DE CÁLCULO -TRANSPORTE</t>
  </si>
  <si>
    <t>DENSIDADE</t>
  </si>
  <si>
    <t>TAXA DE UTILIZAÇÃO</t>
  </si>
  <si>
    <t xml:space="preserve">TRANSPORTE COM CAMINHÃO BASCULANTE DE 10 M3, EM VIA URBANA PAVIMENTADA, DMT ATÉ 30 KM (UNIDADE: M3XKM). AF_12/2016
</t>
  </si>
  <si>
    <r>
      <t xml:space="preserve">TRANSPORTE DE MATERIAL ASFALTICO, COM CAMINHÃO COM CAPACIDADE DE 30000L EM RODOVIA PAVIMENTADA PARA DISTÂNCIAS MÉDIAS DE TRANSPORTE SUPERIORES A 100 KM. AF_02/2016 (RR-2C) - </t>
    </r>
    <r>
      <rPr>
        <b/>
        <sz val="11"/>
        <color theme="1"/>
        <rFont val="Calibri"/>
        <family val="2"/>
        <scheme val="minor"/>
      </rPr>
      <t>TSD</t>
    </r>
  </si>
  <si>
    <r>
      <t xml:space="preserve">TRANSPORTE DE MATERIAL ASFALTICO, COM CAMINHÃO COM CAPACIDADE DE 30000L EM RODOVIA PAVIMENTADA PARA DISTÂNCIAS MÉDIAS DE TRANSPORTE SUPERIORES A 100 KM. AF_02/2016 (RR-2C) - </t>
    </r>
    <r>
      <rPr>
        <b/>
        <sz val="11"/>
        <color theme="1"/>
        <rFont val="Calibri"/>
        <family val="2"/>
        <scheme val="minor"/>
      </rPr>
      <t>CAPA SELANTE</t>
    </r>
  </si>
  <si>
    <t>6.8</t>
  </si>
  <si>
    <r>
      <t xml:space="preserve">TRANSPORTE DE MATERIAL ASFALTICO, COM CAMINHÃO COM CAPACIDADE DE 20000L EM RODOVIA PAVIMENTADA PARA DISTÂNCIAS MÉDIAS DE TRANSPORTE IGUAL OU INFERIOR A 100 KM. AF_02/2016 (RR-2C) - </t>
    </r>
    <r>
      <rPr>
        <b/>
        <sz val="11"/>
        <color theme="1"/>
        <rFont val="Calibri"/>
        <family val="2"/>
        <scheme val="minor"/>
      </rPr>
      <t>TSD</t>
    </r>
  </si>
  <si>
    <t>6.9</t>
  </si>
  <si>
    <r>
      <t xml:space="preserve">TRANSPORTE DE MATERIAL ASFALTICO, COM CAMINHÃO COM CAPACIDADE DE 20000L EM RODOVIA PAVIMENTADA PARA DISTÂNCIAS MÉDIAS DE TRANSPORTE IGUAL OU INFERIOR A 100 KM. AF_02/2016 (RR-2C) - </t>
    </r>
    <r>
      <rPr>
        <b/>
        <sz val="11"/>
        <color theme="1"/>
        <rFont val="Calibri"/>
        <family val="2"/>
        <scheme val="minor"/>
      </rPr>
      <t>CAPA SELANTE</t>
    </r>
  </si>
  <si>
    <t>6.10</t>
  </si>
  <si>
    <t>TRANSPORTE DE MATERIAL ASFALTICO, COM CAMINHÃO COM CAPACIDADE DE 20000L EM RODOVIA PAVIMENTADA PARA DISTÂNCIAS MÉDIAS DE TRANSPORTE IGUAL OU INFERIOR A 100 KM. AF_02/2016 (CM-30)</t>
  </si>
  <si>
    <r>
      <t xml:space="preserve">TRANSPORTE DE MATERIAL ASFALTICO, COM CAMINHÃO COM CAPACIDADE DE 30000L EM RODOVIA NÃO PAVIMENTADA PARA DISTÂNCIAS MÉDIAS DE TRANSPORTE SUPERIOR A 100 KM. AF_02/2016 (RR-2C) - </t>
    </r>
    <r>
      <rPr>
        <b/>
        <sz val="11"/>
        <color theme="1"/>
        <rFont val="Calibri"/>
        <family val="2"/>
        <scheme val="minor"/>
      </rPr>
      <t>TSD</t>
    </r>
  </si>
  <si>
    <r>
      <t xml:space="preserve">TRANSPORTE DE MATERIAL ASFALTICO, COM CAMINHÃO COM CAPACIDADE DE 30000L EM RODOVIA NÃO PAVIMENTADA PARA DISTÂNCIAS MÉDIAS DE TRANSPORTE SUPERIOR A 100 KM. AF_02/2016 (RR-2C)  - </t>
    </r>
    <r>
      <rPr>
        <b/>
        <sz val="11"/>
        <color theme="1"/>
        <rFont val="Calibri"/>
        <family val="2"/>
        <scheme val="minor"/>
      </rPr>
      <t>CAPA SELANTE</t>
    </r>
  </si>
  <si>
    <t>TRANSPORTE DE MATERIAL ASFALTICO, COM CAMINHÃO COM CAPACIDADE DE 30000L EM RODOVIA NÃO PAVIMENTADA PARA DISTÂNCIAS MÉDIAS DE TRANSPORTE SUPERIOR A 100 KM. AF_02/2016  (CM-30)</t>
  </si>
  <si>
    <t>6.11</t>
  </si>
  <si>
    <r>
      <t xml:space="preserve">TRANSPORTE DE MATERIAL ASFALTICO, COM CAMINHÃO COM CAPACIDADE DE 20000L EM RODOVIA NÃO PAVIMENTADA PARA DISTÂNCIAS MÉDIAS DE TRANSPORTE IGUAL OU INFERIOR A 100 KM. AF_02/2016 (RR-2C) - </t>
    </r>
    <r>
      <rPr>
        <b/>
        <sz val="11"/>
        <color theme="1"/>
        <rFont val="Calibri"/>
        <family val="2"/>
        <scheme val="minor"/>
      </rPr>
      <t>TSD</t>
    </r>
  </si>
  <si>
    <t>6.12</t>
  </si>
  <si>
    <r>
      <t xml:space="preserve">TRANSPORTE DE MATERIAL ASFALTICO, COM CAMINHÃO COM CAPACIDADE DE 20000L EM RODOVIA NÃO PAVIMENTADA PARA DISTÂNCIAS MÉDIAS DE TRANSPORTE IGUAL OU INFERIOR A 100 KM. AF_02/2016 (RR-2C) - </t>
    </r>
    <r>
      <rPr>
        <b/>
        <sz val="11"/>
        <color theme="1"/>
        <rFont val="Calibri"/>
        <family val="2"/>
        <scheme val="minor"/>
      </rPr>
      <t>CAPA SELANTE</t>
    </r>
  </si>
  <si>
    <t>6.13</t>
  </si>
  <si>
    <t>TRANSPORTE DE MATERIAL ASFALTICO, COM CAMINHÃO COM CAPACIDADE DE 20000L EM RODOVIA PAVIMENTADA PARA DISTÂNCIAS MÉDIAS DE TRANSPORTE IGUAL OU INFERIOR A 100 KM. AF_02/2016 (RR-2C)</t>
  </si>
  <si>
    <t>TRANSPORTE DE MATERIAL ASFALTICO, COM CAMINHÃO COM CAPACIDADE DE 30000L EM RODOVIA NÃO PAVIMENTADA PARA DISTÂNCIAS MÉDIAS DE TRANSPORTE SUPERIOR A 100 KM. AF_02/2016 (RR-2C)</t>
  </si>
  <si>
    <t>TRANSPORTE DE MATERIAL ASFALTICO, COM CAMINHÃO COM CAPACIDADE DE 30000L EM RODOVIA NÃO PAVIMENTADA PARA DISTÂNCIAS MÉDIAS DE TRANSPORTE SUPERIOR A 100 KM. AF_02/2016 (CM-30)</t>
  </si>
  <si>
    <t>MEMÓRIA DE CÁLCULO -DRENAGEM SUPERFICIAL - GUIAS E SARJETAS</t>
  </si>
  <si>
    <t>DRENAGEM SUPERFICIAL  - BUEIROS E POÇOS DE VISITAS</t>
  </si>
  <si>
    <t>MEMÓRIA DE CÁLCULO  - DRENAGEM SUPERFICIAL POÇO DE VISITA E BOCA DE LOBO</t>
  </si>
  <si>
    <t>QUANTITATIVO</t>
  </si>
  <si>
    <t>PROFUNDIDADE</t>
  </si>
  <si>
    <r>
      <t xml:space="preserve">ESCAVAÇÃO MECANIZADA DE </t>
    </r>
    <r>
      <rPr>
        <b/>
        <sz val="11"/>
        <rFont val="Calibri"/>
        <family val="2"/>
        <scheme val="minor"/>
      </rPr>
      <t>VALA COM PROF. ATÉ 1,5 M</t>
    </r>
    <r>
      <rPr>
        <sz val="11"/>
        <rFont val="Calibri"/>
        <family val="2"/>
        <scheme val="minor"/>
      </rPr>
      <t xml:space="preserve"> (MÉDIA ENTRE MONTANTE E JUSANTE/UMA COMPOSIÇÃO POR TRECHO), COM RETROESCAVADEIRA (0,26 M3/88 HP), </t>
    </r>
    <r>
      <rPr>
        <b/>
        <sz val="11"/>
        <rFont val="Calibri"/>
        <family val="2"/>
        <scheme val="minor"/>
      </rPr>
      <t>LARG. MENOR QUE 0,8 M</t>
    </r>
    <r>
      <rPr>
        <sz val="11"/>
        <rFont val="Calibri"/>
        <family val="2"/>
        <scheme val="minor"/>
      </rPr>
      <t xml:space="preserve">, EM SOLO DE 1A CATEGORIA, </t>
    </r>
    <r>
      <rPr>
        <b/>
        <sz val="11"/>
        <rFont val="Calibri"/>
        <family val="2"/>
        <scheme val="minor"/>
      </rPr>
      <t>EM LOCAIS COM ALTO NÍVEL DE INTERFERÊNCIA</t>
    </r>
    <r>
      <rPr>
        <sz val="11"/>
        <rFont val="Calibri"/>
        <family val="2"/>
        <scheme val="minor"/>
      </rPr>
      <t>. AF_01/2015</t>
    </r>
  </si>
  <si>
    <t>MEMÓRIA DE CÁLCULO - CALÇADAS</t>
  </si>
  <si>
    <t>MEMÓRIA DE CÁLCULO - SINALIZAÇÃO</t>
  </si>
  <si>
    <t>MEMÓRIA DE CÁLCULO - IDENTIFICAÇÃO VIÁRIA</t>
  </si>
  <si>
    <t>ENCARGOS SOCIAIS</t>
  </si>
  <si>
    <t>ENCARGOS SOCIAIS SOBRE A MÃO DE OBRA</t>
  </si>
  <si>
    <t>DESCRIÇÃO</t>
  </si>
  <si>
    <t>COM DESONERAÇÃO</t>
  </si>
  <si>
    <t>HORISTA (%)</t>
  </si>
  <si>
    <t>MENSALISTA (%)</t>
  </si>
  <si>
    <t>GRUPO A</t>
  </si>
  <si>
    <t>A1</t>
  </si>
  <si>
    <t>INSS</t>
  </si>
  <si>
    <t>A2</t>
  </si>
  <si>
    <t xml:space="preserve">SESI </t>
  </si>
  <si>
    <t>A3</t>
  </si>
  <si>
    <t>SENAI</t>
  </si>
  <si>
    <t>A4</t>
  </si>
  <si>
    <t xml:space="preserve">INCRA </t>
  </si>
  <si>
    <t>A5</t>
  </si>
  <si>
    <t xml:space="preserve">SEBRAE </t>
  </si>
  <si>
    <t>A6</t>
  </si>
  <si>
    <t xml:space="preserve">Salário Educação </t>
  </si>
  <si>
    <t>A7</t>
  </si>
  <si>
    <t>Seguro Contra Acidentes de Trabalho</t>
  </si>
  <si>
    <t>A8</t>
  </si>
  <si>
    <t xml:space="preserve">FGTS </t>
  </si>
  <si>
    <t>A9</t>
  </si>
  <si>
    <t xml:space="preserve">SECONCI </t>
  </si>
  <si>
    <t>A</t>
  </si>
  <si>
    <t>Total</t>
  </si>
  <si>
    <t>GRUPO B</t>
  </si>
  <si>
    <t>B1</t>
  </si>
  <si>
    <t xml:space="preserve">Repouso Semanal Remunerado </t>
  </si>
  <si>
    <t>B2</t>
  </si>
  <si>
    <t>Feriados</t>
  </si>
  <si>
    <t>B3</t>
  </si>
  <si>
    <t xml:space="preserve">Auxílio - Enfermidade </t>
  </si>
  <si>
    <t>B4</t>
  </si>
  <si>
    <t xml:space="preserve">13º Salário </t>
  </si>
  <si>
    <t>B5</t>
  </si>
  <si>
    <t>Licença Paternidade</t>
  </si>
  <si>
    <t>B6</t>
  </si>
  <si>
    <t>Faltas Justificadas</t>
  </si>
  <si>
    <t>B7</t>
  </si>
  <si>
    <t xml:space="preserve">Dias de Chuvas </t>
  </si>
  <si>
    <t>B8</t>
  </si>
  <si>
    <t>Auxílio Acidente de Trabalho</t>
  </si>
  <si>
    <t>B9</t>
  </si>
  <si>
    <t xml:space="preserve">Férias Gozadas </t>
  </si>
  <si>
    <t>B10</t>
  </si>
  <si>
    <t>Salário Maternidade</t>
  </si>
  <si>
    <t>B</t>
  </si>
  <si>
    <t>GRUPO C</t>
  </si>
  <si>
    <t>C1</t>
  </si>
  <si>
    <t>Aviso Prévio Indenizado</t>
  </si>
  <si>
    <t>C2</t>
  </si>
  <si>
    <t>Aviso Prévio Trabalhado</t>
  </si>
  <si>
    <t>C3</t>
  </si>
  <si>
    <t>Férias Indenizadas</t>
  </si>
  <si>
    <t>C4</t>
  </si>
  <si>
    <t>Depósito Rescisão Sem Justa Causa</t>
  </si>
  <si>
    <t>C5</t>
  </si>
  <si>
    <t xml:space="preserve">Indenização Adicional </t>
  </si>
  <si>
    <t>C</t>
  </si>
  <si>
    <t>GRUPO D</t>
  </si>
  <si>
    <t>D1</t>
  </si>
  <si>
    <t xml:space="preserve">Reincidência de Grupo A sobre Grupo B </t>
  </si>
  <si>
    <t>D2</t>
  </si>
  <si>
    <t>Reincidência de Grupo A sobre Aviso Prévio Trabalhado e Reincidência do FGTS sobre Aviso Prévio Indenizado</t>
  </si>
  <si>
    <t>D</t>
  </si>
  <si>
    <t>TOTAL (A+B+C+D)</t>
  </si>
  <si>
    <r>
      <t xml:space="preserve">1) Alíquota de ISS é determinada pela “Relação de Serviços”  do município onde se prestará o serviço conforme </t>
    </r>
    <r>
      <rPr>
        <b/>
        <sz val="10"/>
        <rFont val="Calibri"/>
        <family val="2"/>
        <scheme val="minor"/>
      </rPr>
      <t>"Cita-se a Lei Municipal do ISS"</t>
    </r>
    <r>
      <rPr>
        <sz val="10"/>
        <rFont val="Calibri"/>
        <family val="2"/>
        <scheme val="minor"/>
      </rPr>
      <t>.</t>
    </r>
  </si>
  <si>
    <t>MEMÓRIA DE CÁLCULO - MOBILIZAÇÃO E DESMOBILIZAÇÃO</t>
  </si>
  <si>
    <t>________________________________________________________
RESPONSÁVEL TÉCNICO</t>
  </si>
  <si>
    <t>SARRAFO DE MADEIRA NAO APARELHADA *2,5 X 7* CM, MACARANDUBA, ANGELIM OU EQUIVALENTE DA REGIAO</t>
  </si>
  <si>
    <t>PECA DE MADEIRA NATIVA / REGIONAL 7,5 X 7,5CM (3X3) NAO APARELHADA (P/FORMA)</t>
  </si>
  <si>
    <t>PLACA DE OBRA (PARA CONSTRUCAO CIVIL) EM CHAPA GALVANIZADA *N. 22*, DE *2,0 X 1,125* M</t>
  </si>
  <si>
    <t>PREGO DE ACO POLIDO COM CABECA 18 X 30 (2 3/4 X 10)</t>
  </si>
  <si>
    <t>CARPINTEIRO DE FORMAS COM ENCARGOS COMPLEMENTARES</t>
  </si>
  <si>
    <t>CONCRETO MAGRO PARA LASTRO, TRAÇO 1:4,5:4,5 (CIMENTO/ AREIA MÉDIA/ BRITA 1)  - PREPARO MECÂNICO COM BETONEIRA 400 L. AF_07/2016</t>
  </si>
  <si>
    <t>4417</t>
  </si>
  <si>
    <t>4491</t>
  </si>
  <si>
    <t>4813</t>
  </si>
  <si>
    <t>5075</t>
  </si>
  <si>
    <t>88262</t>
  </si>
  <si>
    <t>94962</t>
  </si>
  <si>
    <t>M</t>
  </si>
  <si>
    <t>M2</t>
  </si>
  <si>
    <t>KG</t>
  </si>
  <si>
    <t>M3</t>
  </si>
  <si>
    <t>FU</t>
  </si>
  <si>
    <t>VELOCIDADE</t>
  </si>
  <si>
    <t>EMPOLAMENTO</t>
  </si>
  <si>
    <t>CONTRAÇÃO DO SOLO</t>
  </si>
  <si>
    <t>EMPOLAMENTO DO SOLO</t>
  </si>
  <si>
    <r>
      <t>EXECUÇÃO E COMPACTAÇÃO DE BASE E OU SUB BASE COM SOLO 
ESTABILIZADO GRANULOMETRICAMENTE - EXCLUSIVE ESCAVAÇÃO, CARGA E TRANSPORTE E SOLO. AF_09/2017 (</t>
    </r>
    <r>
      <rPr>
        <b/>
        <sz val="11"/>
        <color theme="1"/>
        <rFont val="Calibri"/>
        <family val="2"/>
        <scheme val="minor"/>
      </rPr>
      <t>SUB BASE</t>
    </r>
    <r>
      <rPr>
        <sz val="11"/>
        <color theme="1"/>
        <rFont val="Calibri"/>
        <family val="2"/>
        <scheme val="minor"/>
      </rPr>
      <t>)</t>
    </r>
  </si>
  <si>
    <r>
      <t>EXECUÇÃO E COMPACTAÇÃO DE BASE E OU SUB BASE COM SOLO 
ESTABILIZADO GRANULOMETRICAMENTE - EXCLUSIVE ESCAVAÇÃO, CARGA E TRANSPORTE E SOLO. AF_09/2017 (</t>
    </r>
    <r>
      <rPr>
        <b/>
        <sz val="11"/>
        <color theme="1"/>
        <rFont val="Calibri"/>
        <family val="2"/>
        <scheme val="minor"/>
      </rPr>
      <t>BASE</t>
    </r>
    <r>
      <rPr>
        <sz val="11"/>
        <color theme="1"/>
        <rFont val="Calibri"/>
        <family val="2"/>
        <scheme val="minor"/>
      </rPr>
      <t>)</t>
    </r>
  </si>
  <si>
    <r>
      <t>Considerar as seguintes velocidades média para os veículos transportadores em</t>
    </r>
    <r>
      <rPr>
        <b/>
        <i/>
        <sz val="11"/>
        <color theme="1"/>
        <rFont val="Calibri"/>
        <family val="2"/>
        <scheme val="minor"/>
      </rPr>
      <t xml:space="preserve"> rodovias pavimentadas</t>
    </r>
    <r>
      <rPr>
        <i/>
        <sz val="11"/>
        <color theme="1"/>
        <rFont val="Calibri"/>
        <family val="2"/>
        <scheme val="minor"/>
      </rPr>
      <t>: Cavalo Mecânico (Carregado) = 60 Km/h; Caminhão Pipa (Descarregado) = 60 Km/h; Caminhão Basculante (Descarregado) = 60 Km/h; Caminhão Espargidor (Descarregado) = 60 km/h; Caminhão de Material Asfáltico (Descarregado) = 60 Km/h. Para os casos, em que a rodovia não seja pavimentada, consultar Manual do DNIT, Volume 09  - Mobilização e Desmobilização.</t>
    </r>
  </si>
  <si>
    <r>
      <t>Neste campo inserir</t>
    </r>
    <r>
      <rPr>
        <b/>
        <i/>
        <sz val="11"/>
        <color theme="1"/>
        <rFont val="Calibri"/>
        <family val="2"/>
        <scheme val="minor"/>
      </rPr>
      <t xml:space="preserve"> Mapa</t>
    </r>
    <r>
      <rPr>
        <b/>
        <i/>
        <sz val="11"/>
        <color theme="1"/>
        <rFont val="Calibri"/>
        <family val="2"/>
        <scheme val="minor"/>
      </rPr>
      <t>Indicativo</t>
    </r>
    <r>
      <rPr>
        <i/>
        <sz val="11"/>
        <color theme="1"/>
        <rFont val="Calibri"/>
        <family val="2"/>
        <scheme val="minor"/>
      </rPr>
      <t xml:space="preserve"> do trajeto até o canteiro de Obras.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</si>
</sst>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[$R$-416]* #,##0.00_-;\-[$R$-416]* #,##0.00_-;_-[$R$-416]* &quot;-&quot;??_-;_-@_-"/>
    <numFmt numFmtId="165" formatCode="_-[$R$-416]\ * #,##0.00_-;\-[$R$-416]\ * #,##0.00_-;_-[$R$-416]\ * &quot;-&quot;??_-;_-@_-"/>
  </numFmts>
  <fonts count="4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sz val="11"/>
      <color rgb="FF000000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indexed="81"/>
      <name val="Tahoma"/>
      <family val="2"/>
    </font>
    <font>
      <sz val="10"/>
      <name val="Arial"/>
      <family val="2"/>
    </font>
    <font>
      <b/>
      <sz val="10"/>
      <name val="Arial"/>
      <family val="2"/>
    </font>
    <font>
      <i/>
      <sz val="9"/>
      <color indexed="8"/>
      <name val="Calibri"/>
      <family val="2"/>
    </font>
    <font>
      <b/>
      <sz val="12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i/>
      <sz val="9"/>
      <color indexed="8"/>
      <name val="Calibri"/>
      <family val="2"/>
    </font>
    <font>
      <i/>
      <sz val="9"/>
      <name val="Calibri"/>
      <family val="2"/>
      <scheme val="minor"/>
    </font>
    <font>
      <i/>
      <sz val="9"/>
      <color indexed="8"/>
      <name val="Calibri"/>
      <family val="2"/>
      <scheme val="minor"/>
    </font>
    <font>
      <b/>
      <i/>
      <sz val="9"/>
      <color indexed="8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0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name val="Calibri"/>
      <family val="2"/>
      <scheme val="minor"/>
    </font>
    <font>
      <b/>
      <sz val="9.5"/>
      <color theme="1"/>
      <name val="Calibri"/>
      <family val="2"/>
      <scheme val="minor"/>
    </font>
    <font>
      <i/>
      <sz val="8"/>
      <color indexed="8"/>
      <name val="Courier"/>
      <family val="3"/>
    </font>
  </fonts>
  <fills count="1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indexed="8"/>
      </patternFill>
    </fill>
  </fills>
  <borders count="7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64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64"/>
      </right>
      <top/>
      <bottom style="medium">
        <color indexed="8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 style="medium">
        <color indexed="8"/>
      </bottom>
      <diagonal/>
    </border>
    <border>
      <left/>
      <right style="thin">
        <color indexed="64"/>
      </right>
      <top style="thin">
        <color indexed="64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0" fontId="13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7" fillId="0" borderId="0"/>
    <xf numFmtId="9" fontId="17" fillId="0" borderId="0" applyFont="0" applyFill="0" applyBorder="0" applyAlignment="0" applyProtection="0"/>
  </cellStyleXfs>
  <cellXfs count="476">
    <xf numFmtId="0" fontId="0" fillId="0" borderId="0" xfId="0"/>
    <xf numFmtId="0" fontId="0" fillId="0" borderId="0" xfId="0" applyAlignment="1">
      <alignment horizontal="center" vertical="center"/>
    </xf>
    <xf numFmtId="0" fontId="3" fillId="0" borderId="1" xfId="0" applyFont="1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0" fontId="0" fillId="0" borderId="1" xfId="0" applyFont="1" applyBorder="1" applyAlignment="1">
      <alignment horizontal="left" vertical="top" wrapText="1"/>
    </xf>
    <xf numFmtId="0" fontId="0" fillId="0" borderId="1" xfId="0" applyFont="1" applyBorder="1" applyAlignment="1">
      <alignment vertical="top" wrapText="1"/>
    </xf>
    <xf numFmtId="0" fontId="3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7" fillId="4" borderId="1" xfId="0" applyFont="1" applyFill="1" applyBorder="1" applyAlignment="1">
      <alignment horizontal="center" vertical="center"/>
    </xf>
    <xf numFmtId="0" fontId="8" fillId="4" borderId="1" xfId="0" applyFont="1" applyFill="1" applyBorder="1"/>
    <xf numFmtId="0" fontId="7" fillId="4" borderId="1" xfId="0" applyFont="1" applyFill="1" applyBorder="1"/>
    <xf numFmtId="0" fontId="9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wrapText="1"/>
    </xf>
    <xf numFmtId="0" fontId="11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top" wrapText="1"/>
    </xf>
    <xf numFmtId="0" fontId="12" fillId="0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1" xfId="0" applyFont="1" applyFill="1" applyBorder="1"/>
    <xf numFmtId="1" fontId="7" fillId="3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vertical="center" wrapText="1"/>
    </xf>
    <xf numFmtId="0" fontId="11" fillId="0" borderId="1" xfId="0" applyNumberFormat="1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17" fontId="6" fillId="0" borderId="1" xfId="0" applyNumberFormat="1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Font="1"/>
    <xf numFmtId="0" fontId="0" fillId="5" borderId="0" xfId="0" applyFill="1"/>
    <xf numFmtId="0" fontId="0" fillId="5" borderId="1" xfId="0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/>
    </xf>
    <xf numFmtId="0" fontId="0" fillId="5" borderId="1" xfId="0" applyFont="1" applyFill="1" applyBorder="1" applyAlignment="1">
      <alignment horizontal="left" vertical="top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14" fontId="6" fillId="0" borderId="16" xfId="0" applyNumberFormat="1" applyFont="1" applyBorder="1" applyAlignment="1">
      <alignment horizontal="center" vertical="center"/>
    </xf>
    <xf numFmtId="17" fontId="6" fillId="0" borderId="16" xfId="0" applyNumberFormat="1" applyFont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7" fillId="4" borderId="16" xfId="0" applyFont="1" applyFill="1" applyBorder="1" applyAlignment="1">
      <alignment horizontal="center" vertical="center" wrapText="1"/>
    </xf>
    <xf numFmtId="0" fontId="3" fillId="0" borderId="2" xfId="0" applyFont="1" applyBorder="1"/>
    <xf numFmtId="17" fontId="6" fillId="0" borderId="2" xfId="0" applyNumberFormat="1" applyFont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0" fontId="9" fillId="0" borderId="16" xfId="0" applyFont="1" applyFill="1" applyBorder="1" applyAlignment="1">
      <alignment horizontal="center" vertical="center"/>
    </xf>
    <xf numFmtId="0" fontId="0" fillId="0" borderId="16" xfId="0" applyBorder="1"/>
    <xf numFmtId="0" fontId="0" fillId="0" borderId="59" xfId="0" applyFill="1" applyBorder="1" applyAlignment="1">
      <alignment horizontal="center" vertical="center"/>
    </xf>
    <xf numFmtId="0" fontId="9" fillId="0" borderId="59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19" fillId="6" borderId="1" xfId="2" applyFont="1" applyFill="1" applyBorder="1" applyAlignment="1">
      <alignment horizontal="center" vertical="center" wrapText="1"/>
    </xf>
    <xf numFmtId="0" fontId="19" fillId="6" borderId="1" xfId="2" applyFont="1" applyFill="1" applyBorder="1" applyAlignment="1">
      <alignment horizontal="left" vertical="center" wrapText="1"/>
    </xf>
    <xf numFmtId="4" fontId="19" fillId="6" borderId="1" xfId="2" applyNumberFormat="1" applyFont="1" applyFill="1" applyBorder="1" applyAlignment="1">
      <alignment horizontal="center" vertical="center" wrapText="1"/>
    </xf>
    <xf numFmtId="0" fontId="0" fillId="7" borderId="1" xfId="0" applyFont="1" applyFill="1" applyBorder="1" applyAlignment="1">
      <alignment horizontal="center" vertical="center" wrapText="1"/>
    </xf>
    <xf numFmtId="0" fontId="0" fillId="7" borderId="1" xfId="0" applyFont="1" applyFill="1" applyBorder="1" applyAlignment="1">
      <alignment horizontal="left" vertical="center" wrapText="1"/>
    </xf>
    <xf numFmtId="0" fontId="7" fillId="4" borderId="1" xfId="0" applyFont="1" applyFill="1" applyBorder="1" applyAlignment="1">
      <alignment horizontal="left" vertical="center"/>
    </xf>
    <xf numFmtId="0" fontId="8" fillId="4" borderId="1" xfId="0" applyFont="1" applyFill="1" applyBorder="1" applyAlignment="1">
      <alignment horizontal="left" vertical="center"/>
    </xf>
    <xf numFmtId="0" fontId="0" fillId="5" borderId="1" xfId="0" applyFont="1" applyFill="1" applyBorder="1" applyAlignment="1">
      <alignment horizontal="left" vertical="center" wrapText="1"/>
    </xf>
    <xf numFmtId="0" fontId="6" fillId="5" borderId="1" xfId="0" applyFont="1" applyFill="1" applyBorder="1" applyAlignment="1">
      <alignment horizontal="center" vertical="center"/>
    </xf>
    <xf numFmtId="0" fontId="0" fillId="5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left" vertical="center"/>
    </xf>
    <xf numFmtId="0" fontId="21" fillId="8" borderId="1" xfId="2" applyFont="1" applyFill="1" applyBorder="1" applyAlignment="1">
      <alignment horizontal="center" vertical="center" wrapText="1"/>
    </xf>
    <xf numFmtId="0" fontId="21" fillId="8" borderId="1" xfId="2" applyFont="1" applyFill="1" applyBorder="1" applyAlignment="1">
      <alignment horizontal="left" vertical="center" wrapText="1"/>
    </xf>
    <xf numFmtId="0" fontId="0" fillId="0" borderId="3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left" vertical="center" wrapText="1"/>
    </xf>
    <xf numFmtId="0" fontId="9" fillId="0" borderId="3" xfId="0" applyFont="1" applyBorder="1" applyAlignment="1">
      <alignment horizontal="center" vertical="center"/>
    </xf>
    <xf numFmtId="0" fontId="0" fillId="5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0" fillId="7" borderId="1" xfId="0" applyFont="1" applyFill="1" applyBorder="1" applyAlignment="1">
      <alignment vertical="center" wrapText="1"/>
    </xf>
    <xf numFmtId="0" fontId="0" fillId="7" borderId="1" xfId="0" applyFill="1" applyBorder="1" applyAlignment="1">
      <alignment horizontal="center" vertical="center" wrapText="1"/>
    </xf>
    <xf numFmtId="0" fontId="21" fillId="7" borderId="1" xfId="0" applyFont="1" applyFill="1" applyBorder="1" applyAlignment="1">
      <alignment vertical="center" wrapText="1"/>
    </xf>
    <xf numFmtId="0" fontId="21" fillId="7" borderId="1" xfId="2" applyFont="1" applyFill="1" applyBorder="1" applyAlignment="1">
      <alignment horizontal="left" vertical="center" wrapText="1"/>
    </xf>
    <xf numFmtId="0" fontId="11" fillId="7" borderId="1" xfId="0" applyFont="1" applyFill="1" applyBorder="1" applyAlignment="1">
      <alignment horizontal="center" vertical="center" wrapText="1"/>
    </xf>
    <xf numFmtId="0" fontId="11" fillId="7" borderId="1" xfId="2" applyFont="1" applyFill="1" applyBorder="1" applyAlignment="1">
      <alignment horizontal="left" vertical="center" wrapText="1"/>
    </xf>
    <xf numFmtId="0" fontId="11" fillId="7" borderId="1" xfId="0" applyFont="1" applyFill="1" applyBorder="1" applyAlignment="1">
      <alignment horizontal="left" vertical="top" wrapText="1"/>
    </xf>
    <xf numFmtId="0" fontId="0" fillId="0" borderId="1" xfId="0" applyBorder="1" applyAlignment="1">
      <alignment vertical="center" wrapText="1"/>
    </xf>
    <xf numFmtId="0" fontId="11" fillId="7" borderId="2" xfId="0" applyFont="1" applyFill="1" applyBorder="1" applyAlignment="1">
      <alignment horizontal="left" vertical="center" wrapText="1"/>
    </xf>
    <xf numFmtId="0" fontId="19" fillId="8" borderId="1" xfId="2" applyFont="1" applyFill="1" applyBorder="1" applyAlignment="1">
      <alignment horizontal="left" vertical="center" wrapText="1"/>
    </xf>
    <xf numFmtId="0" fontId="11" fillId="7" borderId="2" xfId="0" applyFont="1" applyFill="1" applyBorder="1" applyAlignment="1">
      <alignment horizontal="center" vertical="center" wrapText="1"/>
    </xf>
    <xf numFmtId="0" fontId="23" fillId="5" borderId="4" xfId="0" applyFont="1" applyFill="1" applyBorder="1" applyAlignment="1">
      <alignment horizontal="center" vertical="center" wrapText="1"/>
    </xf>
    <xf numFmtId="0" fontId="23" fillId="5" borderId="6" xfId="0" applyFont="1" applyFill="1" applyBorder="1" applyAlignment="1">
      <alignment horizontal="center" vertical="center" wrapText="1"/>
    </xf>
    <xf numFmtId="0" fontId="23" fillId="5" borderId="1" xfId="0" applyFont="1" applyFill="1" applyBorder="1" applyAlignment="1">
      <alignment horizontal="center" vertical="center" wrapText="1"/>
    </xf>
    <xf numFmtId="0" fontId="24" fillId="6" borderId="1" xfId="2" applyFont="1" applyFill="1" applyBorder="1" applyAlignment="1">
      <alignment horizontal="left" vertical="center" wrapText="1"/>
    </xf>
    <xf numFmtId="0" fontId="19" fillId="6" borderId="3" xfId="2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 wrapText="1"/>
    </xf>
    <xf numFmtId="0" fontId="11" fillId="5" borderId="6" xfId="0" applyFont="1" applyFill="1" applyBorder="1" applyAlignment="1">
      <alignment horizontal="center" vertical="center" wrapText="1"/>
    </xf>
    <xf numFmtId="0" fontId="11" fillId="7" borderId="2" xfId="2" applyFont="1" applyFill="1" applyBorder="1" applyAlignment="1">
      <alignment horizontal="left" vertical="center" wrapText="1"/>
    </xf>
    <xf numFmtId="0" fontId="11" fillId="7" borderId="7" xfId="0" applyFont="1" applyFill="1" applyBorder="1" applyAlignment="1">
      <alignment horizontal="center" vertical="center" wrapText="1"/>
    </xf>
    <xf numFmtId="0" fontId="7" fillId="4" borderId="16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27" fillId="3" borderId="1" xfId="0" applyFont="1" applyFill="1" applyBorder="1" applyAlignment="1">
      <alignment horizontal="center" vertical="center"/>
    </xf>
    <xf numFmtId="0" fontId="27" fillId="3" borderId="1" xfId="0" applyFont="1" applyFill="1" applyBorder="1"/>
    <xf numFmtId="164" fontId="26" fillId="9" borderId="1" xfId="0" applyNumberFormat="1" applyFont="1" applyFill="1" applyBorder="1" applyAlignment="1">
      <alignment horizontal="center"/>
    </xf>
    <xf numFmtId="44" fontId="20" fillId="10" borderId="1" xfId="0" applyNumberFormat="1" applyFont="1" applyFill="1" applyBorder="1" applyAlignment="1">
      <alignment horizontal="center" vertical="center"/>
    </xf>
    <xf numFmtId="0" fontId="11" fillId="5" borderId="4" xfId="0" applyFont="1" applyFill="1" applyBorder="1" applyAlignment="1">
      <alignment horizontal="center" vertical="center" wrapText="1"/>
    </xf>
    <xf numFmtId="0" fontId="29" fillId="0" borderId="1" xfId="0" applyFont="1" applyBorder="1" applyAlignment="1">
      <alignment horizontal="left" vertical="center" wrapText="1"/>
    </xf>
    <xf numFmtId="0" fontId="11" fillId="7" borderId="2" xfId="0" applyFont="1" applyFill="1" applyBorder="1" applyAlignment="1">
      <alignment horizontal="left" vertical="top" wrapText="1"/>
    </xf>
    <xf numFmtId="0" fontId="0" fillId="0" borderId="3" xfId="0" applyBorder="1" applyAlignment="1">
      <alignment vertical="center" wrapText="1"/>
    </xf>
    <xf numFmtId="0" fontId="3" fillId="0" borderId="11" xfId="0" applyFont="1" applyBorder="1" applyAlignment="1">
      <alignment horizontal="center" vertical="center"/>
    </xf>
    <xf numFmtId="14" fontId="6" fillId="0" borderId="11" xfId="0" applyNumberFormat="1" applyFont="1" applyBorder="1" applyAlignment="1">
      <alignment horizontal="center" vertical="center"/>
    </xf>
    <xf numFmtId="17" fontId="6" fillId="0" borderId="11" xfId="0" applyNumberFormat="1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0" fillId="0" borderId="16" xfId="0" applyFont="1" applyBorder="1" applyAlignment="1">
      <alignment horizontal="left" vertical="center" wrapText="1"/>
    </xf>
    <xf numFmtId="0" fontId="9" fillId="0" borderId="16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2" fontId="0" fillId="0" borderId="16" xfId="0" applyNumberFormat="1" applyBorder="1" applyAlignment="1">
      <alignment horizontal="center" vertical="center"/>
    </xf>
    <xf numFmtId="0" fontId="0" fillId="0" borderId="16" xfId="0" applyFont="1" applyBorder="1" applyAlignment="1">
      <alignment vertical="top" wrapText="1"/>
    </xf>
    <xf numFmtId="0" fontId="20" fillId="0" borderId="16" xfId="0" applyFont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31" fillId="0" borderId="16" xfId="0" applyFont="1" applyBorder="1" applyAlignment="1">
      <alignment horizontal="center" vertical="center"/>
    </xf>
    <xf numFmtId="0" fontId="32" fillId="0" borderId="16" xfId="0" applyFont="1" applyBorder="1" applyAlignment="1">
      <alignment horizontal="center" vertical="center"/>
    </xf>
    <xf numFmtId="2" fontId="2" fillId="0" borderId="16" xfId="0" applyNumberFormat="1" applyFont="1" applyBorder="1" applyAlignment="1">
      <alignment horizontal="center" vertical="center"/>
    </xf>
    <xf numFmtId="165" fontId="0" fillId="0" borderId="1" xfId="1" applyNumberFormat="1" applyFon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165" fontId="7" fillId="4" borderId="1" xfId="0" applyNumberFormat="1" applyFont="1" applyFill="1" applyBorder="1" applyAlignment="1">
      <alignment horizontal="center" vertical="center" wrapText="1"/>
    </xf>
    <xf numFmtId="165" fontId="0" fillId="7" borderId="1" xfId="0" applyNumberFormat="1" applyFill="1" applyBorder="1" applyAlignment="1">
      <alignment horizontal="center" vertical="center" wrapText="1"/>
    </xf>
    <xf numFmtId="165" fontId="11" fillId="5" borderId="1" xfId="0" applyNumberFormat="1" applyFont="1" applyFill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center" vertical="center" wrapText="1"/>
    </xf>
    <xf numFmtId="165" fontId="0" fillId="0" borderId="0" xfId="0" applyNumberFormat="1" applyAlignment="1">
      <alignment vertical="center" wrapText="1"/>
    </xf>
    <xf numFmtId="165" fontId="0" fillId="0" borderId="0" xfId="0" applyNumberFormat="1"/>
    <xf numFmtId="2" fontId="0" fillId="0" borderId="1" xfId="0" applyNumberFormat="1" applyBorder="1" applyAlignment="1">
      <alignment horizontal="center" vertical="center"/>
    </xf>
    <xf numFmtId="165" fontId="0" fillId="0" borderId="1" xfId="0" applyNumberFormat="1" applyBorder="1" applyAlignment="1">
      <alignment horizontal="center"/>
    </xf>
    <xf numFmtId="165" fontId="3" fillId="2" borderId="1" xfId="0" applyNumberFormat="1" applyFont="1" applyFill="1" applyBorder="1" applyAlignment="1">
      <alignment horizontal="center" vertical="center" wrapText="1"/>
    </xf>
    <xf numFmtId="165" fontId="8" fillId="5" borderId="1" xfId="0" applyNumberFormat="1" applyFont="1" applyFill="1" applyBorder="1"/>
    <xf numFmtId="165" fontId="11" fillId="0" borderId="1" xfId="0" applyNumberFormat="1" applyFont="1" applyFill="1" applyBorder="1" applyAlignment="1">
      <alignment horizontal="center" vertical="center"/>
    </xf>
    <xf numFmtId="165" fontId="11" fillId="0" borderId="1" xfId="0" applyNumberFormat="1" applyFont="1" applyFill="1" applyBorder="1"/>
    <xf numFmtId="165" fontId="0" fillId="0" borderId="1" xfId="0" applyNumberFormat="1" applyBorder="1"/>
    <xf numFmtId="165" fontId="0" fillId="0" borderId="3" xfId="4" applyNumberFormat="1" applyFont="1" applyBorder="1" applyAlignment="1">
      <alignment horizontal="center" vertical="center"/>
    </xf>
    <xf numFmtId="165" fontId="20" fillId="10" borderId="1" xfId="0" applyNumberFormat="1" applyFont="1" applyFill="1" applyBorder="1" applyAlignment="1">
      <alignment horizontal="center" vertical="center"/>
    </xf>
    <xf numFmtId="165" fontId="26" fillId="9" borderId="1" xfId="0" applyNumberFormat="1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62" xfId="0" applyBorder="1" applyAlignment="1">
      <alignment horizontal="center"/>
    </xf>
    <xf numFmtId="0" fontId="0" fillId="0" borderId="16" xfId="0" applyFont="1" applyBorder="1" applyAlignment="1">
      <alignment horizontal="center" vertical="center" wrapText="1"/>
    </xf>
    <xf numFmtId="0" fontId="0" fillId="0" borderId="16" xfId="0" applyBorder="1" applyAlignment="1">
      <alignment horizontal="center"/>
    </xf>
    <xf numFmtId="0" fontId="2" fillId="0" borderId="16" xfId="0" applyFont="1" applyBorder="1" applyAlignment="1">
      <alignment horizontal="center" vertical="center" wrapText="1"/>
    </xf>
    <xf numFmtId="0" fontId="2" fillId="0" borderId="16" xfId="0" applyFont="1" applyBorder="1" applyAlignment="1">
      <alignment vertical="top" wrapText="1"/>
    </xf>
    <xf numFmtId="0" fontId="2" fillId="0" borderId="16" xfId="0" applyFont="1" applyBorder="1"/>
    <xf numFmtId="2" fontId="2" fillId="0" borderId="16" xfId="0" applyNumberFormat="1" applyFont="1" applyBorder="1" applyAlignment="1">
      <alignment horizontal="center"/>
    </xf>
    <xf numFmtId="0" fontId="0" fillId="0" borderId="16" xfId="0" applyFont="1" applyBorder="1" applyAlignment="1">
      <alignment horizontal="center" vertical="center"/>
    </xf>
    <xf numFmtId="2" fontId="0" fillId="0" borderId="16" xfId="0" applyNumberFormat="1" applyBorder="1" applyAlignment="1">
      <alignment horizontal="center"/>
    </xf>
    <xf numFmtId="0" fontId="0" fillId="0" borderId="16" xfId="0" applyFont="1" applyBorder="1" applyAlignment="1">
      <alignment horizontal="left" vertical="top" wrapText="1"/>
    </xf>
    <xf numFmtId="0" fontId="0" fillId="5" borderId="16" xfId="0" applyFill="1" applyBorder="1" applyAlignment="1">
      <alignment horizontal="center" vertical="center"/>
    </xf>
    <xf numFmtId="0" fontId="0" fillId="5" borderId="16" xfId="0" applyFont="1" applyFill="1" applyBorder="1" applyAlignment="1">
      <alignment horizontal="center" vertical="center"/>
    </xf>
    <xf numFmtId="0" fontId="0" fillId="5" borderId="16" xfId="0" applyFont="1" applyFill="1" applyBorder="1" applyAlignment="1">
      <alignment horizontal="left" vertical="top" wrapText="1"/>
    </xf>
    <xf numFmtId="0" fontId="9" fillId="5" borderId="16" xfId="0" applyFont="1" applyFill="1" applyBorder="1" applyAlignment="1">
      <alignment horizontal="center" vertical="center"/>
    </xf>
    <xf numFmtId="0" fontId="0" fillId="5" borderId="16" xfId="0" applyFont="1" applyFill="1" applyBorder="1" applyAlignment="1">
      <alignment horizontal="left" vertical="top"/>
    </xf>
    <xf numFmtId="0" fontId="0" fillId="0" borderId="16" xfId="0" applyBorder="1" applyAlignment="1">
      <alignment wrapText="1"/>
    </xf>
    <xf numFmtId="0" fontId="0" fillId="0" borderId="16" xfId="0" applyBorder="1" applyAlignment="1">
      <alignment horizontal="left" vertical="center" wrapText="1"/>
    </xf>
    <xf numFmtId="0" fontId="0" fillId="0" borderId="16" xfId="0" applyBorder="1" applyAlignment="1">
      <alignment horizontal="left" vertical="center"/>
    </xf>
    <xf numFmtId="165" fontId="11" fillId="5" borderId="1" xfId="0" applyNumberFormat="1" applyFont="1" applyFill="1" applyBorder="1"/>
    <xf numFmtId="165" fontId="11" fillId="5" borderId="1" xfId="1" applyNumberFormat="1" applyFont="1" applyFill="1" applyBorder="1" applyAlignment="1">
      <alignment horizontal="center" vertical="center"/>
    </xf>
    <xf numFmtId="165" fontId="11" fillId="0" borderId="1" xfId="1" applyNumberFormat="1" applyFont="1" applyBorder="1" applyAlignment="1">
      <alignment horizontal="center" vertical="center"/>
    </xf>
    <xf numFmtId="2" fontId="11" fillId="5" borderId="1" xfId="0" applyNumberFormat="1" applyFont="1" applyFill="1" applyBorder="1" applyAlignment="1">
      <alignment horizontal="center"/>
    </xf>
    <xf numFmtId="0" fontId="0" fillId="0" borderId="16" xfId="0" applyBorder="1" applyAlignment="1">
      <alignment vertical="top" wrapText="1"/>
    </xf>
    <xf numFmtId="0" fontId="0" fillId="0" borderId="16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2" xfId="0" applyBorder="1" applyAlignment="1">
      <alignment vertical="top" wrapText="1"/>
    </xf>
    <xf numFmtId="0" fontId="0" fillId="0" borderId="2" xfId="0" applyBorder="1" applyAlignment="1">
      <alignment horizontal="center" vertical="center"/>
    </xf>
    <xf numFmtId="165" fontId="20" fillId="10" borderId="3" xfId="0" applyNumberFormat="1" applyFont="1" applyFill="1" applyBorder="1" applyAlignment="1">
      <alignment horizontal="center" vertical="center"/>
    </xf>
    <xf numFmtId="44" fontId="20" fillId="10" borderId="3" xfId="0" applyNumberFormat="1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7" xfId="0" applyFont="1" applyFill="1" applyBorder="1"/>
    <xf numFmtId="2" fontId="11" fillId="0" borderId="1" xfId="0" applyNumberFormat="1" applyFont="1" applyBorder="1" applyAlignment="1">
      <alignment horizontal="center" vertical="center"/>
    </xf>
    <xf numFmtId="2" fontId="11" fillId="0" borderId="1" xfId="1" applyNumberFormat="1" applyFont="1" applyBorder="1" applyAlignment="1">
      <alignment horizontal="center" vertical="center"/>
    </xf>
    <xf numFmtId="2" fontId="11" fillId="0" borderId="1" xfId="0" applyNumberFormat="1" applyFont="1" applyFill="1" applyBorder="1" applyAlignment="1">
      <alignment horizontal="center"/>
    </xf>
    <xf numFmtId="2" fontId="11" fillId="5" borderId="1" xfId="0" applyNumberFormat="1" applyFont="1" applyFill="1" applyBorder="1" applyAlignment="1">
      <alignment horizontal="center" vertical="center"/>
    </xf>
    <xf numFmtId="2" fontId="11" fillId="0" borderId="1" xfId="0" applyNumberFormat="1" applyFont="1" applyFill="1" applyBorder="1" applyAlignment="1">
      <alignment horizontal="center" vertical="center"/>
    </xf>
    <xf numFmtId="0" fontId="0" fillId="5" borderId="3" xfId="0" applyFont="1" applyFill="1" applyBorder="1" applyAlignment="1">
      <alignment horizontal="center" vertical="center"/>
    </xf>
    <xf numFmtId="0" fontId="0" fillId="5" borderId="3" xfId="0" applyFont="1" applyFill="1" applyBorder="1" applyAlignment="1">
      <alignment horizontal="left" vertical="center" wrapText="1"/>
    </xf>
    <xf numFmtId="0" fontId="0" fillId="0" borderId="16" xfId="0" applyBorder="1" applyAlignment="1">
      <alignment horizontal="left" vertical="top" wrapText="1"/>
    </xf>
    <xf numFmtId="2" fontId="11" fillId="5" borderId="3" xfId="0" applyNumberFormat="1" applyFont="1" applyFill="1" applyBorder="1" applyAlignment="1">
      <alignment horizontal="center"/>
    </xf>
    <xf numFmtId="165" fontId="11" fillId="5" borderId="3" xfId="0" applyNumberFormat="1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 vertical="center"/>
    </xf>
    <xf numFmtId="14" fontId="6" fillId="0" borderId="11" xfId="0" applyNumberFormat="1" applyFont="1" applyFill="1" applyBorder="1" applyAlignment="1">
      <alignment horizontal="center" vertical="center"/>
    </xf>
    <xf numFmtId="17" fontId="6" fillId="0" borderId="11" xfId="0" applyNumberFormat="1" applyFont="1" applyFill="1" applyBorder="1" applyAlignment="1">
      <alignment horizontal="center" vertical="center"/>
    </xf>
    <xf numFmtId="0" fontId="7" fillId="3" borderId="16" xfId="0" applyFont="1" applyFill="1" applyBorder="1" applyAlignment="1">
      <alignment horizontal="center" vertical="center"/>
    </xf>
    <xf numFmtId="0" fontId="11" fillId="0" borderId="16" xfId="0" applyFont="1" applyFill="1" applyBorder="1" applyAlignment="1">
      <alignment horizontal="center" vertical="center"/>
    </xf>
    <xf numFmtId="0" fontId="11" fillId="0" borderId="16" xfId="0" applyFont="1" applyFill="1" applyBorder="1" applyAlignment="1">
      <alignment horizontal="left" vertical="top" wrapText="1"/>
    </xf>
    <xf numFmtId="0" fontId="11" fillId="0" borderId="16" xfId="0" applyFont="1" applyFill="1" applyBorder="1" applyAlignment="1">
      <alignment horizontal="left" vertical="center" wrapText="1"/>
    </xf>
    <xf numFmtId="0" fontId="11" fillId="0" borderId="16" xfId="0" applyFont="1" applyFill="1" applyBorder="1" applyAlignment="1">
      <alignment wrapText="1"/>
    </xf>
    <xf numFmtId="0" fontId="11" fillId="0" borderId="16" xfId="0" applyFont="1" applyFill="1" applyBorder="1" applyAlignment="1">
      <alignment vertical="center" wrapText="1"/>
    </xf>
    <xf numFmtId="0" fontId="12" fillId="0" borderId="16" xfId="0" applyFont="1" applyFill="1" applyBorder="1" applyAlignment="1">
      <alignment horizontal="center" vertical="center"/>
    </xf>
    <xf numFmtId="0" fontId="11" fillId="0" borderId="16" xfId="0" applyNumberFormat="1" applyFont="1" applyFill="1" applyBorder="1" applyAlignment="1">
      <alignment vertical="center" wrapText="1"/>
    </xf>
    <xf numFmtId="0" fontId="11" fillId="0" borderId="16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/>
    </xf>
    <xf numFmtId="2" fontId="0" fillId="0" borderId="16" xfId="0" applyNumberFormat="1" applyFill="1" applyBorder="1" applyAlignment="1">
      <alignment horizontal="center"/>
    </xf>
    <xf numFmtId="165" fontId="11" fillId="5" borderId="1" xfId="0" applyNumberFormat="1" applyFont="1" applyFill="1" applyBorder="1" applyAlignment="1">
      <alignment horizontal="center"/>
    </xf>
    <xf numFmtId="0" fontId="0" fillId="0" borderId="16" xfId="0" applyBorder="1" applyAlignment="1">
      <alignment horizontal="center" vertical="center" wrapText="1"/>
    </xf>
    <xf numFmtId="0" fontId="3" fillId="0" borderId="16" xfId="0" applyFont="1" applyBorder="1"/>
    <xf numFmtId="44" fontId="0" fillId="0" borderId="16" xfId="0" applyNumberFormat="1" applyBorder="1"/>
    <xf numFmtId="9" fontId="0" fillId="0" borderId="16" xfId="4" applyNumberFormat="1" applyFont="1" applyBorder="1" applyAlignment="1">
      <alignment horizontal="center" vertical="center"/>
    </xf>
    <xf numFmtId="0" fontId="0" fillId="0" borderId="16" xfId="3" applyNumberFormat="1" applyFont="1" applyBorder="1" applyAlignment="1">
      <alignment horizontal="center" vertical="center"/>
    </xf>
    <xf numFmtId="165" fontId="0" fillId="0" borderId="16" xfId="0" applyNumberFormat="1" applyBorder="1"/>
    <xf numFmtId="0" fontId="17" fillId="0" borderId="16" xfId="0" applyFont="1" applyBorder="1" applyAlignment="1">
      <alignment horizontal="center"/>
    </xf>
    <xf numFmtId="10" fontId="33" fillId="0" borderId="16" xfId="0" applyNumberFormat="1" applyFont="1" applyBorder="1"/>
    <xf numFmtId="10" fontId="7" fillId="4" borderId="16" xfId="4" applyNumberFormat="1" applyFont="1" applyFill="1" applyBorder="1" applyAlignment="1">
      <alignment horizontal="right" vertical="center" wrapText="1"/>
    </xf>
    <xf numFmtId="10" fontId="17" fillId="0" borderId="16" xfId="0" applyNumberFormat="1" applyFont="1" applyBorder="1" applyAlignment="1">
      <alignment horizontal="center"/>
    </xf>
    <xf numFmtId="0" fontId="17" fillId="0" borderId="60" xfId="0" applyFont="1" applyBorder="1" applyAlignment="1">
      <alignment horizontal="center"/>
    </xf>
    <xf numFmtId="10" fontId="33" fillId="0" borderId="60" xfId="0" applyNumberFormat="1" applyFont="1" applyBorder="1"/>
    <xf numFmtId="10" fontId="33" fillId="0" borderId="16" xfId="0" applyNumberFormat="1" applyFont="1" applyBorder="1" applyAlignment="1">
      <alignment vertical="center"/>
    </xf>
    <xf numFmtId="10" fontId="34" fillId="2" borderId="16" xfId="0" applyNumberFormat="1" applyFont="1" applyFill="1" applyBorder="1"/>
    <xf numFmtId="0" fontId="3" fillId="2" borderId="0" xfId="0" applyFont="1" applyFill="1" applyBorder="1" applyAlignment="1">
      <alignment horizontal="center" vertical="center"/>
    </xf>
    <xf numFmtId="0" fontId="11" fillId="0" borderId="16" xfId="0" applyFont="1" applyFill="1" applyBorder="1"/>
    <xf numFmtId="0" fontId="11" fillId="0" borderId="59" xfId="0" applyFont="1" applyFill="1" applyBorder="1"/>
    <xf numFmtId="165" fontId="11" fillId="0" borderId="16" xfId="0" applyNumberFormat="1" applyFont="1" applyFill="1" applyBorder="1"/>
    <xf numFmtId="165" fontId="11" fillId="0" borderId="23" xfId="0" applyNumberFormat="1" applyFont="1" applyFill="1" applyBorder="1"/>
    <xf numFmtId="0" fontId="11" fillId="0" borderId="16" xfId="0" applyFont="1" applyBorder="1"/>
    <xf numFmtId="0" fontId="11" fillId="0" borderId="59" xfId="0" applyFont="1" applyBorder="1"/>
    <xf numFmtId="0" fontId="35" fillId="0" borderId="35" xfId="5" applyFont="1" applyBorder="1" applyAlignment="1">
      <alignment horizontal="center" vertical="center"/>
    </xf>
    <xf numFmtId="10" fontId="36" fillId="0" borderId="39" xfId="6" applyNumberFormat="1" applyFont="1" applyFill="1" applyBorder="1" applyAlignment="1" applyProtection="1">
      <alignment horizontal="center" vertical="center"/>
    </xf>
    <xf numFmtId="0" fontId="35" fillId="0" borderId="29" xfId="5" applyFont="1" applyBorder="1" applyAlignment="1">
      <alignment horizontal="center" vertical="center"/>
    </xf>
    <xf numFmtId="10" fontId="36" fillId="0" borderId="31" xfId="6" applyNumberFormat="1" applyFont="1" applyFill="1" applyBorder="1" applyAlignment="1" applyProtection="1">
      <alignment horizontal="center" vertical="center"/>
    </xf>
    <xf numFmtId="10" fontId="35" fillId="0" borderId="31" xfId="5" applyNumberFormat="1" applyFont="1" applyBorder="1" applyAlignment="1">
      <alignment horizontal="center" vertical="center"/>
    </xf>
    <xf numFmtId="0" fontId="35" fillId="0" borderId="42" xfId="5" applyFont="1" applyBorder="1" applyAlignment="1">
      <alignment horizontal="center" vertical="center"/>
    </xf>
    <xf numFmtId="10" fontId="36" fillId="0" borderId="46" xfId="6" applyNumberFormat="1" applyFont="1" applyFill="1" applyBorder="1" applyAlignment="1" applyProtection="1">
      <alignment horizontal="center" vertical="center"/>
    </xf>
    <xf numFmtId="0" fontId="35" fillId="0" borderId="27" xfId="5" applyFont="1" applyBorder="1" applyAlignment="1">
      <alignment horizontal="center" vertical="center"/>
    </xf>
    <xf numFmtId="0" fontId="35" fillId="0" borderId="0" xfId="5" applyFont="1" applyBorder="1" applyAlignment="1">
      <alignment vertical="center"/>
    </xf>
    <xf numFmtId="10" fontId="35" fillId="0" borderId="28" xfId="5" applyNumberFormat="1" applyFont="1" applyBorder="1" applyAlignment="1">
      <alignment vertical="center"/>
    </xf>
    <xf numFmtId="10" fontId="35" fillId="0" borderId="31" xfId="6" applyNumberFormat="1" applyFont="1" applyFill="1" applyBorder="1" applyAlignment="1" applyProtection="1">
      <alignment horizontal="center" vertical="center"/>
    </xf>
    <xf numFmtId="10" fontId="37" fillId="0" borderId="48" xfId="6" applyNumberFormat="1" applyFont="1" applyFill="1" applyBorder="1" applyAlignment="1" applyProtection="1">
      <alignment horizontal="center" vertical="center"/>
    </xf>
    <xf numFmtId="10" fontId="37" fillId="0" borderId="48" xfId="5" applyNumberFormat="1" applyFont="1" applyFill="1" applyBorder="1" applyAlignment="1">
      <alignment horizontal="center" vertical="center"/>
    </xf>
    <xf numFmtId="0" fontId="0" fillId="0" borderId="24" xfId="0" applyFont="1" applyBorder="1"/>
    <xf numFmtId="0" fontId="0" fillId="0" borderId="25" xfId="0" applyFont="1" applyBorder="1"/>
    <xf numFmtId="0" fontId="0" fillId="0" borderId="26" xfId="0" applyFont="1" applyBorder="1"/>
    <xf numFmtId="0" fontId="0" fillId="0" borderId="27" xfId="0" applyFont="1" applyBorder="1"/>
    <xf numFmtId="0" fontId="38" fillId="0" borderId="0" xfId="0" applyFont="1" applyBorder="1" applyAlignment="1">
      <alignment horizontal="left" vertical="center"/>
    </xf>
    <xf numFmtId="0" fontId="0" fillId="0" borderId="0" xfId="0" applyFont="1" applyBorder="1"/>
    <xf numFmtId="0" fontId="0" fillId="0" borderId="28" xfId="0" applyFont="1" applyBorder="1"/>
    <xf numFmtId="0" fontId="0" fillId="0" borderId="0" xfId="0" applyFont="1" applyBorder="1" applyAlignment="1"/>
    <xf numFmtId="0" fontId="0" fillId="0" borderId="32" xfId="0" applyFont="1" applyBorder="1"/>
    <xf numFmtId="0" fontId="0" fillId="0" borderId="33" xfId="0" applyFont="1" applyBorder="1"/>
    <xf numFmtId="0" fontId="0" fillId="0" borderId="34" xfId="0" applyFont="1" applyBorder="1"/>
    <xf numFmtId="0" fontId="35" fillId="0" borderId="24" xfId="5" applyFont="1" applyBorder="1" applyAlignment="1">
      <alignment vertical="center"/>
    </xf>
    <xf numFmtId="0" fontId="35" fillId="0" borderId="25" xfId="5" applyFont="1" applyBorder="1" applyAlignment="1">
      <alignment vertical="center"/>
    </xf>
    <xf numFmtId="10" fontId="37" fillId="0" borderId="26" xfId="5" applyNumberFormat="1" applyFont="1" applyBorder="1" applyAlignment="1">
      <alignment horizontal="center" vertical="center"/>
    </xf>
    <xf numFmtId="0" fontId="37" fillId="0" borderId="27" xfId="5" applyFont="1" applyBorder="1" applyAlignment="1">
      <alignment vertical="center"/>
    </xf>
    <xf numFmtId="0" fontId="35" fillId="0" borderId="28" xfId="5" applyFont="1" applyBorder="1" applyAlignment="1">
      <alignment vertical="center"/>
    </xf>
    <xf numFmtId="165" fontId="0" fillId="7" borderId="1" xfId="0" applyNumberFormat="1" applyFont="1" applyFill="1" applyBorder="1" applyAlignment="1">
      <alignment horizontal="center" vertical="center" wrapText="1"/>
    </xf>
    <xf numFmtId="165" fontId="0" fillId="0" borderId="1" xfId="0" applyNumberFormat="1" applyFon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62" xfId="0" applyBorder="1" applyAlignment="1">
      <alignment horizontal="center"/>
    </xf>
    <xf numFmtId="0" fontId="0" fillId="0" borderId="0" xfId="0" applyBorder="1" applyAlignment="1">
      <alignment horizontal="center"/>
    </xf>
    <xf numFmtId="0" fontId="7" fillId="4" borderId="16" xfId="0" applyFont="1" applyFill="1" applyBorder="1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0" fillId="0" borderId="0" xfId="0" applyBorder="1"/>
    <xf numFmtId="0" fontId="0" fillId="7" borderId="1" xfId="0" applyFill="1" applyBorder="1" applyAlignment="1">
      <alignment horizontal="center" vertical="center"/>
    </xf>
    <xf numFmtId="0" fontId="6" fillId="7" borderId="2" xfId="0" applyFont="1" applyFill="1" applyBorder="1" applyAlignment="1">
      <alignment horizontal="center" vertical="center"/>
    </xf>
    <xf numFmtId="0" fontId="9" fillId="7" borderId="2" xfId="0" applyFont="1" applyFill="1" applyBorder="1" applyAlignment="1">
      <alignment horizontal="center" vertical="center"/>
    </xf>
    <xf numFmtId="0" fontId="20" fillId="7" borderId="1" xfId="0" applyFont="1" applyFill="1" applyBorder="1" applyAlignment="1">
      <alignment horizontal="center" vertical="center"/>
    </xf>
    <xf numFmtId="2" fontId="0" fillId="7" borderId="1" xfId="0" applyNumberFormat="1" applyFill="1" applyBorder="1" applyAlignment="1">
      <alignment horizontal="center" vertical="center"/>
    </xf>
    <xf numFmtId="0" fontId="0" fillId="11" borderId="4" xfId="0" applyFill="1" applyBorder="1" applyAlignment="1">
      <alignment horizontal="center" vertical="center"/>
    </xf>
    <xf numFmtId="0" fontId="19" fillId="12" borderId="1" xfId="2" applyFont="1" applyFill="1" applyBorder="1" applyAlignment="1">
      <alignment horizontal="center" vertical="center" wrapText="1"/>
    </xf>
    <xf numFmtId="0" fontId="20" fillId="11" borderId="6" xfId="0" applyFont="1" applyFill="1" applyBorder="1" applyAlignment="1">
      <alignment horizontal="center" vertical="center"/>
    </xf>
    <xf numFmtId="0" fontId="0" fillId="11" borderId="1" xfId="0" applyFill="1" applyBorder="1" applyAlignment="1">
      <alignment horizontal="center" vertical="center"/>
    </xf>
    <xf numFmtId="0" fontId="20" fillId="11" borderId="1" xfId="0" applyFont="1" applyFill="1" applyBorder="1" applyAlignment="1">
      <alignment horizontal="center" vertical="center"/>
    </xf>
    <xf numFmtId="2" fontId="0" fillId="11" borderId="1" xfId="0" applyNumberFormat="1" applyFill="1" applyBorder="1" applyAlignment="1">
      <alignment horizontal="center" vertical="center"/>
    </xf>
    <xf numFmtId="0" fontId="6" fillId="7" borderId="3" xfId="0" applyFont="1" applyFill="1" applyBorder="1" applyAlignment="1">
      <alignment horizontal="center" vertical="center"/>
    </xf>
    <xf numFmtId="0" fontId="9" fillId="7" borderId="3" xfId="0" applyFont="1" applyFill="1" applyBorder="1" applyAlignment="1">
      <alignment horizontal="center" vertical="center"/>
    </xf>
    <xf numFmtId="0" fontId="6" fillId="7" borderId="1" xfId="0" applyFont="1" applyFill="1" applyBorder="1" applyAlignment="1">
      <alignment horizontal="center" vertical="center"/>
    </xf>
    <xf numFmtId="0" fontId="9" fillId="7" borderId="1" xfId="0" applyFont="1" applyFill="1" applyBorder="1" applyAlignment="1">
      <alignment horizontal="center" vertical="center"/>
    </xf>
    <xf numFmtId="0" fontId="0" fillId="7" borderId="1" xfId="0" applyFont="1" applyFill="1" applyBorder="1" applyAlignment="1">
      <alignment vertical="top" wrapText="1"/>
    </xf>
    <xf numFmtId="0" fontId="35" fillId="7" borderId="1" xfId="0" applyFont="1" applyFill="1" applyBorder="1" applyAlignment="1">
      <alignment horizontal="center" vertical="center"/>
    </xf>
    <xf numFmtId="0" fontId="11" fillId="7" borderId="1" xfId="0" applyFont="1" applyFill="1" applyBorder="1" applyAlignment="1">
      <alignment vertical="top" wrapText="1"/>
    </xf>
    <xf numFmtId="0" fontId="12" fillId="7" borderId="1" xfId="0" applyFont="1" applyFill="1" applyBorder="1" applyAlignment="1">
      <alignment horizontal="center" vertical="center"/>
    </xf>
    <xf numFmtId="0" fontId="0" fillId="7" borderId="1" xfId="0" applyFill="1" applyBorder="1" applyAlignment="1">
      <alignment horizontal="left" vertical="center" wrapText="1"/>
    </xf>
    <xf numFmtId="0" fontId="19" fillId="12" borderId="1" xfId="2" applyFont="1" applyFill="1" applyBorder="1" applyAlignment="1">
      <alignment horizontal="left" vertical="center" wrapText="1"/>
    </xf>
    <xf numFmtId="0" fontId="6" fillId="11" borderId="1" xfId="0" applyFont="1" applyFill="1" applyBorder="1" applyAlignment="1">
      <alignment horizontal="center" vertical="center"/>
    </xf>
    <xf numFmtId="0" fontId="0" fillId="11" borderId="1" xfId="0" applyFont="1" applyFill="1" applyBorder="1" applyAlignment="1">
      <alignment vertical="top" wrapText="1"/>
    </xf>
    <xf numFmtId="0" fontId="9" fillId="11" borderId="1" xfId="0" applyFont="1" applyFill="1" applyBorder="1" applyAlignment="1">
      <alignment horizontal="center" vertical="center"/>
    </xf>
    <xf numFmtId="0" fontId="0" fillId="7" borderId="2" xfId="0" applyFont="1" applyFill="1" applyBorder="1" applyAlignment="1">
      <alignment horizontal="left" vertical="center" wrapText="1"/>
    </xf>
    <xf numFmtId="0" fontId="0" fillId="7" borderId="3" xfId="0" applyFont="1" applyFill="1" applyBorder="1" applyAlignment="1">
      <alignment horizontal="left" vertical="center" wrapText="1"/>
    </xf>
    <xf numFmtId="0" fontId="39" fillId="12" borderId="1" xfId="2" applyFont="1" applyFill="1" applyBorder="1" applyAlignment="1">
      <alignment horizontal="left" vertical="center" wrapText="1"/>
    </xf>
    <xf numFmtId="0" fontId="39" fillId="12" borderId="1" xfId="2" applyFont="1" applyFill="1" applyBorder="1" applyAlignment="1">
      <alignment horizontal="center" vertical="center" wrapText="1"/>
    </xf>
    <xf numFmtId="0" fontId="28" fillId="2" borderId="0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left" vertical="center"/>
    </xf>
    <xf numFmtId="0" fontId="7" fillId="4" borderId="5" xfId="0" applyFont="1" applyFill="1" applyBorder="1" applyAlignment="1">
      <alignment horizontal="left" vertical="center"/>
    </xf>
    <xf numFmtId="0" fontId="7" fillId="4" borderId="6" xfId="0" applyFont="1" applyFill="1" applyBorder="1" applyAlignment="1">
      <alignment horizontal="left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165" fontId="3" fillId="0" borderId="2" xfId="0" applyNumberFormat="1" applyFont="1" applyBorder="1" applyAlignment="1">
      <alignment horizontal="center" vertical="center"/>
    </xf>
    <xf numFmtId="165" fontId="3" fillId="0" borderId="3" xfId="0" applyNumberFormat="1" applyFont="1" applyBorder="1" applyAlignment="1">
      <alignment horizontal="center" vertical="center"/>
    </xf>
    <xf numFmtId="10" fontId="0" fillId="0" borderId="2" xfId="4" applyNumberFormat="1" applyFont="1" applyBorder="1" applyAlignment="1">
      <alignment horizontal="center" vertical="center"/>
    </xf>
    <xf numFmtId="10" fontId="0" fillId="0" borderId="3" xfId="4" applyNumberFormat="1" applyFont="1" applyBorder="1" applyAlignment="1">
      <alignment horizontal="center" vertical="center"/>
    </xf>
    <xf numFmtId="0" fontId="20" fillId="10" borderId="4" xfId="0" applyFont="1" applyFill="1" applyBorder="1" applyAlignment="1">
      <alignment horizontal="right" vertical="center"/>
    </xf>
    <xf numFmtId="0" fontId="20" fillId="10" borderId="5" xfId="0" applyFont="1" applyFill="1" applyBorder="1" applyAlignment="1">
      <alignment horizontal="right" vertical="center"/>
    </xf>
    <xf numFmtId="0" fontId="28" fillId="2" borderId="8" xfId="0" applyFont="1" applyFill="1" applyBorder="1" applyAlignment="1">
      <alignment horizontal="left" vertical="top" wrapText="1"/>
    </xf>
    <xf numFmtId="0" fontId="9" fillId="2" borderId="9" xfId="0" applyFont="1" applyFill="1" applyBorder="1" applyAlignment="1">
      <alignment horizontal="left" vertical="top" wrapText="1"/>
    </xf>
    <xf numFmtId="0" fontId="9" fillId="2" borderId="10" xfId="0" applyFont="1" applyFill="1" applyBorder="1" applyAlignment="1">
      <alignment horizontal="left" vertical="top" wrapText="1"/>
    </xf>
    <xf numFmtId="0" fontId="20" fillId="9" borderId="4" xfId="0" applyFont="1" applyFill="1" applyBorder="1" applyAlignment="1">
      <alignment horizontal="right"/>
    </xf>
    <xf numFmtId="0" fontId="20" fillId="9" borderId="5" xfId="0" applyFont="1" applyFill="1" applyBorder="1" applyAlignment="1">
      <alignment horizontal="right"/>
    </xf>
    <xf numFmtId="0" fontId="7" fillId="3" borderId="4" xfId="0" applyFont="1" applyFill="1" applyBorder="1" applyAlignment="1">
      <alignment horizontal="left" vertical="center"/>
    </xf>
    <xf numFmtId="0" fontId="7" fillId="3" borderId="5" xfId="0" applyFont="1" applyFill="1" applyBorder="1" applyAlignment="1">
      <alignment horizontal="left" vertical="center"/>
    </xf>
    <xf numFmtId="0" fontId="7" fillId="3" borderId="6" xfId="0" applyFont="1" applyFill="1" applyBorder="1" applyAlignment="1">
      <alignment horizontal="left" vertical="center"/>
    </xf>
    <xf numFmtId="0" fontId="7" fillId="4" borderId="11" xfId="0" applyFont="1" applyFill="1" applyBorder="1" applyAlignment="1">
      <alignment horizontal="left"/>
    </xf>
    <xf numFmtId="0" fontId="7" fillId="4" borderId="0" xfId="0" applyFont="1" applyFill="1" applyBorder="1" applyAlignment="1">
      <alignment horizontal="left"/>
    </xf>
    <xf numFmtId="0" fontId="7" fillId="4" borderId="12" xfId="0" applyFont="1" applyFill="1" applyBorder="1" applyAlignment="1">
      <alignment horizontal="left"/>
    </xf>
    <xf numFmtId="0" fontId="7" fillId="4" borderId="4" xfId="0" applyFont="1" applyFill="1" applyBorder="1" applyAlignment="1">
      <alignment horizontal="left"/>
    </xf>
    <xf numFmtId="0" fontId="7" fillId="4" borderId="5" xfId="0" applyFont="1" applyFill="1" applyBorder="1" applyAlignment="1">
      <alignment horizontal="left"/>
    </xf>
    <xf numFmtId="0" fontId="7" fillId="4" borderId="6" xfId="0" applyFont="1" applyFill="1" applyBorder="1" applyAlignment="1">
      <alignment horizontal="left"/>
    </xf>
    <xf numFmtId="0" fontId="27" fillId="3" borderId="13" xfId="0" applyFont="1" applyFill="1" applyBorder="1" applyAlignment="1">
      <alignment horizontal="left" vertical="center"/>
    </xf>
    <xf numFmtId="0" fontId="27" fillId="3" borderId="14" xfId="0" applyFont="1" applyFill="1" applyBorder="1" applyAlignment="1">
      <alignment horizontal="left" vertical="center"/>
    </xf>
    <xf numFmtId="0" fontId="27" fillId="3" borderId="15" xfId="0" applyFont="1" applyFill="1" applyBorder="1" applyAlignment="1">
      <alignment horizontal="left" vertical="center"/>
    </xf>
    <xf numFmtId="0" fontId="7" fillId="4" borderId="2" xfId="0" applyFont="1" applyFill="1" applyBorder="1" applyAlignment="1">
      <alignment horizontal="left" vertical="center"/>
    </xf>
    <xf numFmtId="0" fontId="20" fillId="10" borderId="13" xfId="0" applyFont="1" applyFill="1" applyBorder="1" applyAlignment="1">
      <alignment horizontal="right" vertical="center"/>
    </xf>
    <xf numFmtId="0" fontId="20" fillId="10" borderId="14" xfId="0" applyFont="1" applyFill="1" applyBorder="1" applyAlignment="1">
      <alignment horizontal="right" vertical="center"/>
    </xf>
    <xf numFmtId="0" fontId="27" fillId="3" borderId="11" xfId="0" applyFont="1" applyFill="1" applyBorder="1" applyAlignment="1">
      <alignment horizontal="left" vertical="center"/>
    </xf>
    <xf numFmtId="0" fontId="27" fillId="3" borderId="0" xfId="0" applyFont="1" applyFill="1" applyBorder="1" applyAlignment="1">
      <alignment horizontal="left" vertical="center"/>
    </xf>
    <xf numFmtId="0" fontId="27" fillId="3" borderId="12" xfId="0" applyFont="1" applyFill="1" applyBorder="1" applyAlignment="1">
      <alignment horizontal="left" vertical="center"/>
    </xf>
    <xf numFmtId="0" fontId="7" fillId="3" borderId="13" xfId="0" applyFont="1" applyFill="1" applyBorder="1" applyAlignment="1">
      <alignment horizontal="left" vertical="center"/>
    </xf>
    <xf numFmtId="0" fontId="7" fillId="3" borderId="14" xfId="0" applyFont="1" applyFill="1" applyBorder="1" applyAlignment="1">
      <alignment horizontal="left" vertical="center"/>
    </xf>
    <xf numFmtId="0" fontId="7" fillId="3" borderId="15" xfId="0" applyFont="1" applyFill="1" applyBorder="1" applyAlignment="1">
      <alignment horizontal="left" vertical="center"/>
    </xf>
    <xf numFmtId="0" fontId="7" fillId="3" borderId="4" xfId="0" applyFont="1" applyFill="1" applyBorder="1" applyAlignment="1">
      <alignment horizontal="left" vertical="center" wrapText="1"/>
    </xf>
    <xf numFmtId="0" fontId="7" fillId="3" borderId="5" xfId="0" applyFont="1" applyFill="1" applyBorder="1" applyAlignment="1">
      <alignment horizontal="left" vertical="center" wrapText="1"/>
    </xf>
    <xf numFmtId="0" fontId="7" fillId="3" borderId="6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left" wrapText="1"/>
    </xf>
    <xf numFmtId="0" fontId="7" fillId="3" borderId="5" xfId="0" applyFont="1" applyFill="1" applyBorder="1" applyAlignment="1">
      <alignment horizontal="left" wrapText="1"/>
    </xf>
    <xf numFmtId="0" fontId="7" fillId="3" borderId="6" xfId="0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10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0" fontId="0" fillId="0" borderId="1" xfId="4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0" fillId="0" borderId="1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/>
    </xf>
    <xf numFmtId="0" fontId="4" fillId="0" borderId="1" xfId="0" applyFont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0" fontId="0" fillId="0" borderId="20" xfId="4" applyNumberFormat="1" applyFont="1" applyBorder="1" applyAlignment="1">
      <alignment horizontal="center" vertical="center"/>
    </xf>
    <xf numFmtId="0" fontId="0" fillId="0" borderId="61" xfId="0" applyBorder="1" applyAlignment="1">
      <alignment horizontal="center"/>
    </xf>
    <xf numFmtId="0" fontId="0" fillId="0" borderId="62" xfId="0" applyBorder="1" applyAlignment="1">
      <alignment horizontal="center"/>
    </xf>
    <xf numFmtId="0" fontId="4" fillId="0" borderId="1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66" xfId="0" applyBorder="1" applyAlignment="1">
      <alignment horizontal="center"/>
    </xf>
    <xf numFmtId="0" fontId="0" fillId="0" borderId="15" xfId="0" applyBorder="1" applyAlignment="1">
      <alignment horizontal="center"/>
    </xf>
    <xf numFmtId="10" fontId="0" fillId="0" borderId="7" xfId="4" applyNumberFormat="1" applyFont="1" applyBorder="1" applyAlignment="1">
      <alignment horizontal="center" vertical="center"/>
    </xf>
    <xf numFmtId="0" fontId="0" fillId="0" borderId="11" xfId="0" applyBorder="1" applyAlignment="1">
      <alignment horizontal="center"/>
    </xf>
    <xf numFmtId="0" fontId="0" fillId="0" borderId="0" xfId="0" applyBorder="1" applyAlignment="1">
      <alignment horizontal="center"/>
    </xf>
    <xf numFmtId="0" fontId="7" fillId="3" borderId="16" xfId="0" applyFont="1" applyFill="1" applyBorder="1" applyAlignment="1">
      <alignment horizontal="center"/>
    </xf>
    <xf numFmtId="0" fontId="35" fillId="0" borderId="36" xfId="5" applyFont="1" applyBorder="1" applyAlignment="1">
      <alignment horizontal="left" vertical="center"/>
    </xf>
    <xf numFmtId="0" fontId="35" fillId="0" borderId="37" xfId="5" applyFont="1" applyBorder="1" applyAlignment="1">
      <alignment horizontal="left" vertical="center"/>
    </xf>
    <xf numFmtId="0" fontId="35" fillId="0" borderId="38" xfId="5" applyFont="1" applyBorder="1" applyAlignment="1">
      <alignment horizontal="left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7" fillId="4" borderId="50" xfId="0" applyFont="1" applyFill="1" applyBorder="1" applyAlignment="1">
      <alignment horizontal="center" vertical="center" wrapText="1"/>
    </xf>
    <xf numFmtId="0" fontId="7" fillId="4" borderId="49" xfId="0" applyFont="1" applyFill="1" applyBorder="1" applyAlignment="1">
      <alignment horizontal="center" vertical="center" wrapText="1"/>
    </xf>
    <xf numFmtId="0" fontId="7" fillId="4" borderId="51" xfId="0" applyFont="1" applyFill="1" applyBorder="1" applyAlignment="1">
      <alignment horizontal="center" vertical="center" wrapText="1"/>
    </xf>
    <xf numFmtId="0" fontId="35" fillId="0" borderId="40" xfId="5" applyFont="1" applyBorder="1" applyAlignment="1">
      <alignment horizontal="left" vertical="center"/>
    </xf>
    <xf numFmtId="0" fontId="35" fillId="0" borderId="0" xfId="5" applyFont="1" applyBorder="1" applyAlignment="1">
      <alignment horizontal="left" vertical="center"/>
    </xf>
    <xf numFmtId="0" fontId="35" fillId="0" borderId="41" xfId="5" applyFont="1" applyBorder="1" applyAlignment="1">
      <alignment horizontal="left" vertic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10" fontId="3" fillId="0" borderId="7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18" fillId="0" borderId="32" xfId="0" applyFont="1" applyBorder="1" applyAlignment="1">
      <alignment horizontal="center"/>
    </xf>
    <xf numFmtId="0" fontId="18" fillId="0" borderId="33" xfId="0" applyFont="1" applyBorder="1" applyAlignment="1">
      <alignment horizontal="center"/>
    </xf>
    <xf numFmtId="0" fontId="18" fillId="0" borderId="34" xfId="0" applyFont="1" applyBorder="1" applyAlignment="1">
      <alignment horizontal="center"/>
    </xf>
    <xf numFmtId="0" fontId="35" fillId="0" borderId="43" xfId="5" applyFont="1" applyBorder="1" applyAlignment="1">
      <alignment horizontal="left" vertical="center"/>
    </xf>
    <xf numFmtId="0" fontId="35" fillId="0" borderId="44" xfId="5" applyFont="1" applyBorder="1" applyAlignment="1">
      <alignment horizontal="left" vertical="center"/>
    </xf>
    <xf numFmtId="0" fontId="35" fillId="0" borderId="45" xfId="5" applyFont="1" applyBorder="1" applyAlignment="1">
      <alignment horizontal="left" vertical="center"/>
    </xf>
    <xf numFmtId="0" fontId="35" fillId="0" borderId="52" xfId="5" applyFont="1" applyBorder="1" applyAlignment="1">
      <alignment horizontal="left" vertical="center"/>
    </xf>
    <xf numFmtId="0" fontId="35" fillId="0" borderId="33" xfId="5" applyFont="1" applyBorder="1" applyAlignment="1">
      <alignment horizontal="left" vertical="center"/>
    </xf>
    <xf numFmtId="0" fontId="35" fillId="0" borderId="53" xfId="5" applyFont="1" applyBorder="1" applyAlignment="1">
      <alignment horizontal="left" vertical="center"/>
    </xf>
    <xf numFmtId="0" fontId="35" fillId="0" borderId="27" xfId="5" applyFont="1" applyBorder="1" applyAlignment="1">
      <alignment vertical="center" wrapText="1"/>
    </xf>
    <xf numFmtId="0" fontId="35" fillId="0" borderId="0" xfId="5" applyFont="1" applyBorder="1" applyAlignment="1">
      <alignment vertical="center" wrapText="1"/>
    </xf>
    <xf numFmtId="0" fontId="35" fillId="0" borderId="28" xfId="5" applyFont="1" applyBorder="1" applyAlignment="1">
      <alignment vertical="center" wrapText="1"/>
    </xf>
    <xf numFmtId="0" fontId="35" fillId="0" borderId="29" xfId="5" applyFont="1" applyBorder="1" applyAlignment="1">
      <alignment vertical="center" wrapText="1"/>
    </xf>
    <xf numFmtId="0" fontId="35" fillId="0" borderId="30" xfId="5" applyFont="1" applyBorder="1" applyAlignment="1">
      <alignment vertical="center" wrapText="1"/>
    </xf>
    <xf numFmtId="0" fontId="35" fillId="0" borderId="31" xfId="5" applyFont="1" applyBorder="1" applyAlignment="1">
      <alignment vertical="center" wrapText="1"/>
    </xf>
    <xf numFmtId="0" fontId="37" fillId="0" borderId="29" xfId="5" applyFont="1" applyBorder="1" applyAlignment="1">
      <alignment horizontal="center" vertical="center"/>
    </xf>
    <xf numFmtId="0" fontId="37" fillId="0" borderId="30" xfId="5" applyFont="1" applyBorder="1" applyAlignment="1">
      <alignment horizontal="center" vertical="center"/>
    </xf>
    <xf numFmtId="0" fontId="37" fillId="0" borderId="31" xfId="5" applyFont="1" applyBorder="1" applyAlignment="1">
      <alignment horizontal="center" vertical="center"/>
    </xf>
    <xf numFmtId="0" fontId="35" fillId="0" borderId="21" xfId="5" applyFont="1" applyBorder="1" applyAlignment="1">
      <alignment horizontal="center" vertical="center"/>
    </xf>
    <xf numFmtId="0" fontId="35" fillId="0" borderId="22" xfId="5" applyFont="1" applyBorder="1" applyAlignment="1">
      <alignment horizontal="center" vertical="center"/>
    </xf>
    <xf numFmtId="0" fontId="35" fillId="0" borderId="47" xfId="5" applyFont="1" applyBorder="1" applyAlignment="1">
      <alignment horizontal="center" vertical="center"/>
    </xf>
    <xf numFmtId="0" fontId="37" fillId="0" borderId="21" xfId="5" applyFont="1" applyBorder="1" applyAlignment="1">
      <alignment horizontal="center" vertical="center"/>
    </xf>
    <xf numFmtId="0" fontId="37" fillId="0" borderId="22" xfId="5" applyFont="1" applyBorder="1" applyAlignment="1">
      <alignment horizontal="center" vertical="center"/>
    </xf>
    <xf numFmtId="0" fontId="37" fillId="0" borderId="47" xfId="5" applyFont="1" applyBorder="1" applyAlignment="1">
      <alignment horizontal="center" vertic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2" borderId="54" xfId="0" applyFont="1" applyFill="1" applyBorder="1" applyAlignment="1">
      <alignment horizontal="center" vertical="center"/>
    </xf>
    <xf numFmtId="0" fontId="3" fillId="2" borderId="55" xfId="0" applyFont="1" applyFill="1" applyBorder="1" applyAlignment="1">
      <alignment horizontal="center" vertical="center"/>
    </xf>
    <xf numFmtId="0" fontId="3" fillId="2" borderId="56" xfId="0" applyFont="1" applyFill="1" applyBorder="1" applyAlignment="1">
      <alignment horizontal="center" vertical="center"/>
    </xf>
    <xf numFmtId="0" fontId="3" fillId="2" borderId="57" xfId="0" applyFont="1" applyFill="1" applyBorder="1" applyAlignment="1">
      <alignment horizontal="center" vertical="center"/>
    </xf>
    <xf numFmtId="0" fontId="3" fillId="2" borderId="58" xfId="0" applyFont="1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 wrapText="1"/>
    </xf>
    <xf numFmtId="0" fontId="0" fillId="0" borderId="59" xfId="0" applyFill="1" applyBorder="1" applyAlignment="1">
      <alignment horizontal="center" vertical="center" wrapText="1"/>
    </xf>
    <xf numFmtId="0" fontId="7" fillId="4" borderId="16" xfId="0" applyFont="1" applyFill="1" applyBorder="1" applyAlignment="1">
      <alignment horizontal="center" vertical="center" wrapText="1"/>
    </xf>
    <xf numFmtId="0" fontId="0" fillId="0" borderId="59" xfId="0" applyFill="1" applyBorder="1" applyAlignment="1">
      <alignment horizontal="left" wrapText="1"/>
    </xf>
    <xf numFmtId="0" fontId="0" fillId="0" borderId="16" xfId="0" applyFill="1" applyBorder="1" applyAlignment="1">
      <alignment horizontal="left" wrapText="1"/>
    </xf>
    <xf numFmtId="0" fontId="3" fillId="0" borderId="21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0" fontId="3" fillId="2" borderId="60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0" fillId="0" borderId="16" xfId="0" applyFill="1" applyBorder="1" applyAlignment="1">
      <alignment horizontal="left"/>
    </xf>
    <xf numFmtId="0" fontId="3" fillId="0" borderId="63" xfId="0" applyFont="1" applyBorder="1" applyAlignment="1">
      <alignment horizontal="center"/>
    </xf>
    <xf numFmtId="0" fontId="3" fillId="0" borderId="64" xfId="0" applyFont="1" applyBorder="1" applyAlignment="1">
      <alignment horizontal="center"/>
    </xf>
    <xf numFmtId="0" fontId="3" fillId="0" borderId="65" xfId="0" applyFont="1" applyBorder="1" applyAlignment="1">
      <alignment horizontal="center"/>
    </xf>
    <xf numFmtId="0" fontId="3" fillId="0" borderId="59" xfId="0" applyFont="1" applyBorder="1" applyAlignment="1">
      <alignment horizontal="center" vertical="center"/>
    </xf>
    <xf numFmtId="0" fontId="3" fillId="0" borderId="60" xfId="0" applyFont="1" applyBorder="1" applyAlignment="1">
      <alignment horizontal="center" vertical="center"/>
    </xf>
    <xf numFmtId="10" fontId="0" fillId="0" borderId="59" xfId="4" applyNumberFormat="1" applyFont="1" applyBorder="1" applyAlignment="1">
      <alignment horizontal="center" vertical="center"/>
    </xf>
    <xf numFmtId="10" fontId="0" fillId="0" borderId="60" xfId="4" applyNumberFormat="1" applyFont="1" applyBorder="1" applyAlignment="1">
      <alignment horizontal="center" vertical="center"/>
    </xf>
    <xf numFmtId="0" fontId="0" fillId="0" borderId="63" xfId="0" applyFill="1" applyBorder="1" applyAlignment="1">
      <alignment horizontal="center"/>
    </xf>
    <xf numFmtId="0" fontId="0" fillId="0" borderId="64" xfId="0" applyFill="1" applyBorder="1" applyAlignment="1">
      <alignment horizontal="center"/>
    </xf>
    <xf numFmtId="0" fontId="3" fillId="0" borderId="16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0" xfId="0" applyAlignment="1">
      <alignment horizontal="center"/>
    </xf>
    <xf numFmtId="0" fontId="5" fillId="3" borderId="16" xfId="0" applyFont="1" applyFill="1" applyBorder="1" applyAlignment="1">
      <alignment horizontal="center" vertical="center"/>
    </xf>
    <xf numFmtId="0" fontId="17" fillId="0" borderId="63" xfId="0" applyFont="1" applyBorder="1" applyAlignment="1">
      <alignment horizontal="left" vertical="center" wrapText="1"/>
    </xf>
    <xf numFmtId="0" fontId="17" fillId="0" borderId="65" xfId="0" applyFont="1" applyBorder="1" applyAlignment="1">
      <alignment horizontal="left" vertical="center" wrapText="1"/>
    </xf>
    <xf numFmtId="0" fontId="17" fillId="0" borderId="63" xfId="0" applyFont="1" applyBorder="1" applyAlignment="1">
      <alignment horizontal="left"/>
    </xf>
    <xf numFmtId="0" fontId="17" fillId="0" borderId="65" xfId="0" applyFont="1" applyBorder="1" applyAlignment="1">
      <alignment horizontal="left"/>
    </xf>
    <xf numFmtId="0" fontId="3" fillId="0" borderId="69" xfId="0" applyFont="1" applyBorder="1" applyAlignment="1">
      <alignment horizontal="center"/>
    </xf>
    <xf numFmtId="0" fontId="3" fillId="0" borderId="70" xfId="0" applyFont="1" applyBorder="1" applyAlignment="1">
      <alignment horizontal="center"/>
    </xf>
    <xf numFmtId="0" fontId="3" fillId="0" borderId="68" xfId="0" applyFont="1" applyBorder="1" applyAlignment="1">
      <alignment horizontal="center"/>
    </xf>
    <xf numFmtId="0" fontId="3" fillId="0" borderId="71" xfId="0" applyFont="1" applyBorder="1" applyAlignment="1">
      <alignment horizontal="center"/>
    </xf>
    <xf numFmtId="0" fontId="3" fillId="2" borderId="67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5" fillId="3" borderId="62" xfId="0" applyFont="1" applyFill="1" applyBorder="1" applyAlignment="1">
      <alignment horizontal="center" vertical="center"/>
    </xf>
    <xf numFmtId="0" fontId="0" fillId="5" borderId="16" xfId="0" applyFont="1" applyFill="1" applyBorder="1" applyAlignment="1">
      <alignment horizontal="left" vertical="center" wrapText="1"/>
    </xf>
    <xf numFmtId="0" fontId="21" fillId="8" borderId="16" xfId="2" applyFont="1" applyFill="1" applyBorder="1" applyAlignment="1">
      <alignment horizontal="center" vertical="center" wrapText="1"/>
    </xf>
    <xf numFmtId="0" fontId="21" fillId="8" borderId="16" xfId="2" applyFont="1" applyFill="1" applyBorder="1" applyAlignment="1">
      <alignment horizontal="left" vertical="center" wrapText="1"/>
    </xf>
    <xf numFmtId="0" fontId="0" fillId="0" borderId="16" xfId="0" applyFont="1" applyBorder="1" applyAlignment="1">
      <alignment horizontal="left" vertical="center"/>
    </xf>
  </cellXfs>
  <cellStyles count="7">
    <cellStyle name="Moeda" xfId="1" builtinId="4"/>
    <cellStyle name="Normal" xfId="0" builtinId="0"/>
    <cellStyle name="Normal 2 22" xfId="5"/>
    <cellStyle name="Normal_Pesquisa no referencial 10 de maio de 2013" xfId="2"/>
    <cellStyle name="Porcentagem" xfId="4" builtinId="5"/>
    <cellStyle name="Porcentagem 2" xfId="6"/>
    <cellStyle name="Vírgula" xfId="3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34</xdr:row>
      <xdr:rowOff>31749</xdr:rowOff>
    </xdr:from>
    <xdr:to>
      <xdr:col>9</xdr:col>
      <xdr:colOff>52915</xdr:colOff>
      <xdr:row>66</xdr:row>
      <xdr:rowOff>120813</xdr:rowOff>
    </xdr:to>
    <xdr:pic>
      <xdr:nvPicPr>
        <xdr:cNvPr id="3" name="Imagem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contrast="2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958666"/>
          <a:ext cx="6138332" cy="61850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63501</xdr:colOff>
      <xdr:row>22</xdr:row>
      <xdr:rowOff>31749</xdr:rowOff>
    </xdr:from>
    <xdr:to>
      <xdr:col>8</xdr:col>
      <xdr:colOff>176464</xdr:colOff>
      <xdr:row>25</xdr:row>
      <xdr:rowOff>31750</xdr:rowOff>
    </xdr:to>
    <xdr:pic>
      <xdr:nvPicPr>
        <xdr:cNvPr id="5" name="Picture 1" descr="image001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432" t="-20001" b="-1"/>
        <a:stretch/>
      </xdr:blipFill>
      <xdr:spPr bwMode="auto">
        <a:xfrm>
          <a:off x="677334" y="4360332"/>
          <a:ext cx="4420380" cy="5715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aquel.colares\Downloads\b_PLANILHA%20OR&#199;AMENT&#193;RIA%20(2)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.O. DESONERADA"/>
      <sheetName val="Adminitração Local"/>
      <sheetName val="Mobil_Desmobil"/>
      <sheetName val="Serviços Preliminares"/>
      <sheetName val="Terraplenagem"/>
      <sheetName val="Pavimentação"/>
      <sheetName val="Transporte"/>
      <sheetName val="Dren Sup - Guias_Sarjetas "/>
      <sheetName val="Dren Sup - Poços_Bocas"/>
      <sheetName val="Calçadas"/>
      <sheetName val="Sinalização"/>
      <sheetName val="Identificação Viária"/>
      <sheetName val="BDI"/>
      <sheetName val="Composições"/>
      <sheetName val="Cronograma Físico-Financeiro"/>
      <sheetName val="Encargos Sociai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3">
          <cell r="I3">
            <v>0.3124832395854924</v>
          </cell>
        </row>
      </sheetData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2060"/>
    <outlinePr summaryBelow="0"/>
  </sheetPr>
  <dimension ref="A1:J247"/>
  <sheetViews>
    <sheetView view="pageBreakPreview" zoomScale="85" zoomScaleNormal="90" zoomScaleSheetLayoutView="85" workbookViewId="0">
      <selection activeCell="G5" sqref="G5:G6"/>
    </sheetView>
  </sheetViews>
  <sheetFormatPr defaultRowHeight="15" outlineLevelRow="2" x14ac:dyDescent="0.25"/>
  <cols>
    <col min="1" max="1" width="9.140625" customWidth="1"/>
    <col min="2" max="2" width="11.5703125" customWidth="1"/>
    <col min="3" max="3" width="70.85546875" customWidth="1"/>
    <col min="4" max="4" width="13.140625" bestFit="1" customWidth="1"/>
    <col min="5" max="5" width="17.140625" bestFit="1" customWidth="1"/>
    <col min="6" max="6" width="16.42578125" style="145" bestFit="1" customWidth="1"/>
    <col min="7" max="7" width="15" style="145" bestFit="1" customWidth="1"/>
    <col min="8" max="8" width="13.140625" bestFit="1" customWidth="1"/>
    <col min="10" max="10" width="86.28515625" bestFit="1" customWidth="1"/>
  </cols>
  <sheetData>
    <row r="1" spans="1:9" ht="99.95" customHeight="1" x14ac:dyDescent="0.25">
      <c r="A1" s="308"/>
      <c r="B1" s="309"/>
      <c r="C1" s="309"/>
      <c r="D1" s="309"/>
      <c r="E1" s="309"/>
      <c r="F1" s="309"/>
      <c r="G1" s="309"/>
      <c r="H1" s="310"/>
    </row>
    <row r="2" spans="1:9" ht="24" customHeight="1" x14ac:dyDescent="0.25">
      <c r="A2" s="312" t="s">
        <v>59</v>
      </c>
      <c r="B2" s="313"/>
      <c r="C2" s="313"/>
      <c r="D2" s="313"/>
      <c r="E2" s="313"/>
      <c r="F2" s="313"/>
      <c r="G2" s="313"/>
      <c r="H2" s="314"/>
    </row>
    <row r="3" spans="1:9" x14ac:dyDescent="0.25">
      <c r="A3" s="2" t="s">
        <v>13</v>
      </c>
      <c r="B3" s="311"/>
      <c r="C3" s="311"/>
      <c r="D3" s="311"/>
      <c r="E3" s="311"/>
      <c r="F3" s="311"/>
      <c r="G3" s="315" t="s">
        <v>17</v>
      </c>
      <c r="H3" s="32" t="s">
        <v>18</v>
      </c>
    </row>
    <row r="4" spans="1:9" x14ac:dyDescent="0.25">
      <c r="A4" s="2" t="s">
        <v>14</v>
      </c>
      <c r="B4" s="311"/>
      <c r="C4" s="311"/>
      <c r="D4" s="311"/>
      <c r="E4" s="311"/>
      <c r="F4" s="311"/>
      <c r="G4" s="316"/>
      <c r="H4" s="33">
        <v>43113</v>
      </c>
    </row>
    <row r="5" spans="1:9" x14ac:dyDescent="0.25">
      <c r="A5" s="2" t="s">
        <v>15</v>
      </c>
      <c r="B5" s="311"/>
      <c r="C5" s="311"/>
      <c r="D5" s="311"/>
      <c r="E5" s="311"/>
      <c r="F5" s="311"/>
      <c r="G5" s="317">
        <f>BDI!I3</f>
        <v>0.31126118815198645</v>
      </c>
      <c r="H5" s="32" t="s">
        <v>19</v>
      </c>
    </row>
    <row r="6" spans="1:9" x14ac:dyDescent="0.25">
      <c r="A6" s="2" t="s">
        <v>16</v>
      </c>
      <c r="B6" s="311"/>
      <c r="C6" s="311"/>
      <c r="D6" s="311"/>
      <c r="E6" s="311"/>
      <c r="F6" s="311"/>
      <c r="G6" s="318"/>
      <c r="H6" s="34">
        <v>42917</v>
      </c>
    </row>
    <row r="7" spans="1:9" s="52" customFormat="1" x14ac:dyDescent="0.25">
      <c r="A7" s="2"/>
      <c r="B7" s="54"/>
      <c r="C7" s="54"/>
      <c r="D7" s="54"/>
      <c r="E7" s="54"/>
      <c r="F7" s="147"/>
      <c r="G7" s="153"/>
      <c r="H7" s="34"/>
    </row>
    <row r="8" spans="1:9" ht="30" x14ac:dyDescent="0.25">
      <c r="A8" s="9" t="s">
        <v>0</v>
      </c>
      <c r="B8" s="9" t="s">
        <v>1</v>
      </c>
      <c r="C8" s="9" t="s">
        <v>2</v>
      </c>
      <c r="D8" s="9" t="s">
        <v>315</v>
      </c>
      <c r="E8" s="9" t="s">
        <v>3</v>
      </c>
      <c r="F8" s="148" t="s">
        <v>316</v>
      </c>
      <c r="G8" s="148" t="s">
        <v>317</v>
      </c>
      <c r="H8" s="31" t="s">
        <v>318</v>
      </c>
      <c r="I8" s="1"/>
    </row>
    <row r="9" spans="1:9" collapsed="1" x14ac:dyDescent="0.25">
      <c r="A9" s="13">
        <v>1</v>
      </c>
      <c r="B9" s="79"/>
      <c r="C9" s="305" t="s">
        <v>5</v>
      </c>
      <c r="D9" s="306"/>
      <c r="E9" s="306"/>
      <c r="F9" s="306"/>
      <c r="G9" s="307"/>
      <c r="H9" s="79"/>
    </row>
    <row r="10" spans="1:9" ht="15.75" hidden="1" outlineLevel="1" x14ac:dyDescent="0.25">
      <c r="A10" s="5" t="s">
        <v>4</v>
      </c>
      <c r="B10" s="53" t="s">
        <v>556</v>
      </c>
      <c r="C10" s="11" t="s">
        <v>66</v>
      </c>
      <c r="D10" s="16" t="s">
        <v>26</v>
      </c>
      <c r="E10" s="146">
        <v>1</v>
      </c>
      <c r="F10" s="139">
        <f>'1 - Adminitração Local'!J29</f>
        <v>0</v>
      </c>
      <c r="G10" s="138">
        <f>F10*(1+$G$5)</f>
        <v>0</v>
      </c>
      <c r="H10" s="139">
        <f>G10*E10</f>
        <v>0</v>
      </c>
    </row>
    <row r="11" spans="1:9" s="52" customFormat="1" ht="15.75" x14ac:dyDescent="0.25">
      <c r="A11" s="319" t="s">
        <v>57</v>
      </c>
      <c r="B11" s="320"/>
      <c r="C11" s="320"/>
      <c r="D11" s="320"/>
      <c r="E11" s="320"/>
      <c r="F11" s="320"/>
      <c r="G11" s="154">
        <f>G10</f>
        <v>0</v>
      </c>
      <c r="H11" s="119">
        <f>H10</f>
        <v>0</v>
      </c>
    </row>
    <row r="12" spans="1:9" collapsed="1" x14ac:dyDescent="0.25">
      <c r="A12" s="13">
        <v>2</v>
      </c>
      <c r="B12" s="79"/>
      <c r="C12" s="305" t="s">
        <v>233</v>
      </c>
      <c r="D12" s="306"/>
      <c r="E12" s="306"/>
      <c r="F12" s="306"/>
      <c r="G12" s="307"/>
      <c r="H12" s="14"/>
    </row>
    <row r="13" spans="1:9" ht="15.75" hidden="1" outlineLevel="1" x14ac:dyDescent="0.25">
      <c r="A13" s="5" t="s">
        <v>466</v>
      </c>
      <c r="B13" s="5" t="s">
        <v>557</v>
      </c>
      <c r="C13" s="17" t="s">
        <v>233</v>
      </c>
      <c r="D13" s="16" t="s">
        <v>26</v>
      </c>
      <c r="E13" s="146">
        <v>1</v>
      </c>
      <c r="F13" s="139" t="e">
        <f>'2 - Mobilização_Desmobilização'!K82</f>
        <v>#DIV/0!</v>
      </c>
      <c r="G13" s="138"/>
      <c r="H13" s="53"/>
    </row>
    <row r="14" spans="1:9" s="52" customFormat="1" ht="15.75" x14ac:dyDescent="0.25">
      <c r="A14" s="319" t="s">
        <v>57</v>
      </c>
      <c r="B14" s="320"/>
      <c r="C14" s="320"/>
      <c r="D14" s="320"/>
      <c r="E14" s="320"/>
      <c r="F14" s="320"/>
      <c r="G14" s="154">
        <f>G13</f>
        <v>0</v>
      </c>
      <c r="H14" s="119">
        <f>H13</f>
        <v>0</v>
      </c>
    </row>
    <row r="15" spans="1:9" collapsed="1" x14ac:dyDescent="0.25">
      <c r="A15" s="13">
        <v>3</v>
      </c>
      <c r="B15" s="79"/>
      <c r="C15" s="305" t="s">
        <v>6</v>
      </c>
      <c r="D15" s="306"/>
      <c r="E15" s="306"/>
      <c r="F15" s="306"/>
      <c r="G15" s="306"/>
      <c r="H15" s="307"/>
    </row>
    <row r="16" spans="1:9" ht="23.25" hidden="1" customHeight="1" outlineLevel="1" x14ac:dyDescent="0.25">
      <c r="A16" s="35" t="s">
        <v>10</v>
      </c>
      <c r="B16" s="10" t="s">
        <v>61</v>
      </c>
      <c r="C16" s="17" t="s">
        <v>82</v>
      </c>
      <c r="D16" s="16" t="s">
        <v>23</v>
      </c>
      <c r="E16" s="146">
        <f>'3 - Serviço Preliminar'!K8</f>
        <v>0</v>
      </c>
      <c r="F16" s="138"/>
      <c r="G16" s="138">
        <f>F16*(1+$G$5)</f>
        <v>0</v>
      </c>
      <c r="H16" s="139">
        <f>G16*E16</f>
        <v>0</v>
      </c>
    </row>
    <row r="17" spans="1:8" s="44" customFormat="1" ht="30" hidden="1" outlineLevel="1" x14ac:dyDescent="0.25">
      <c r="A17" s="35" t="s">
        <v>11</v>
      </c>
      <c r="B17" s="10" t="s">
        <v>61</v>
      </c>
      <c r="C17" s="17" t="s">
        <v>7</v>
      </c>
      <c r="D17" s="16" t="s">
        <v>23</v>
      </c>
      <c r="E17" s="146">
        <f>'3 - Serviço Preliminar'!K16</f>
        <v>0</v>
      </c>
      <c r="F17" s="138"/>
      <c r="G17" s="138">
        <f t="shared" ref="G17:G28" si="0">F17*(1+$G$5)</f>
        <v>0</v>
      </c>
      <c r="H17" s="139">
        <f t="shared" ref="H17:H28" si="1">G17*E17</f>
        <v>0</v>
      </c>
    </row>
    <row r="18" spans="1:8" ht="20.25" hidden="1" customHeight="1" outlineLevel="1" x14ac:dyDescent="0.25">
      <c r="A18" s="35" t="s">
        <v>745</v>
      </c>
      <c r="B18" s="10" t="s">
        <v>83</v>
      </c>
      <c r="C18" s="17" t="s">
        <v>84</v>
      </c>
      <c r="D18" s="16" t="s">
        <v>23</v>
      </c>
      <c r="E18" s="146">
        <f>'3 - Serviço Preliminar'!K24</f>
        <v>0</v>
      </c>
      <c r="F18" s="138"/>
      <c r="G18" s="138">
        <f t="shared" si="0"/>
        <v>0</v>
      </c>
      <c r="H18" s="139">
        <f t="shared" si="1"/>
        <v>0</v>
      </c>
    </row>
    <row r="19" spans="1:8" s="44" customFormat="1" ht="30" hidden="1" outlineLevel="1" x14ac:dyDescent="0.25">
      <c r="A19" s="35" t="s">
        <v>12</v>
      </c>
      <c r="B19" s="10">
        <v>93207</v>
      </c>
      <c r="C19" s="17" t="s">
        <v>90</v>
      </c>
      <c r="D19" s="16" t="s">
        <v>23</v>
      </c>
      <c r="E19" s="146">
        <f>'3 - Serviço Preliminar'!K26</f>
        <v>0</v>
      </c>
      <c r="F19" s="138"/>
      <c r="G19" s="138">
        <f t="shared" si="0"/>
        <v>0</v>
      </c>
      <c r="H19" s="139">
        <f t="shared" si="1"/>
        <v>0</v>
      </c>
    </row>
    <row r="20" spans="1:8" ht="30" hidden="1" outlineLevel="1" x14ac:dyDescent="0.25">
      <c r="A20" s="35" t="s">
        <v>9</v>
      </c>
      <c r="B20" s="10">
        <v>93208</v>
      </c>
      <c r="C20" s="17" t="s">
        <v>85</v>
      </c>
      <c r="D20" s="16" t="s">
        <v>23</v>
      </c>
      <c r="E20" s="146">
        <f>'3 - Serviço Preliminar'!K27</f>
        <v>0</v>
      </c>
      <c r="F20" s="138"/>
      <c r="G20" s="138">
        <f t="shared" si="0"/>
        <v>0</v>
      </c>
      <c r="H20" s="139">
        <f t="shared" si="1"/>
        <v>0</v>
      </c>
    </row>
    <row r="21" spans="1:8" ht="30" hidden="1" outlineLevel="1" x14ac:dyDescent="0.25">
      <c r="A21" s="35" t="s">
        <v>94</v>
      </c>
      <c r="B21" s="10">
        <v>93210</v>
      </c>
      <c r="C21" s="17" t="s">
        <v>86</v>
      </c>
      <c r="D21" s="16" t="s">
        <v>23</v>
      </c>
      <c r="E21" s="146">
        <f>'3 - Serviço Preliminar'!K28</f>
        <v>0</v>
      </c>
      <c r="F21" s="138"/>
      <c r="G21" s="138">
        <f t="shared" si="0"/>
        <v>0</v>
      </c>
      <c r="H21" s="139">
        <f t="shared" si="1"/>
        <v>0</v>
      </c>
    </row>
    <row r="22" spans="1:8" ht="30" hidden="1" outlineLevel="1" x14ac:dyDescent="0.25">
      <c r="A22" s="35" t="s">
        <v>95</v>
      </c>
      <c r="B22" s="10">
        <v>93212</v>
      </c>
      <c r="C22" s="17" t="s">
        <v>87</v>
      </c>
      <c r="D22" s="16" t="s">
        <v>23</v>
      </c>
      <c r="E22" s="146">
        <f>'3 - Serviço Preliminar'!K29</f>
        <v>0</v>
      </c>
      <c r="F22" s="138"/>
      <c r="G22" s="138">
        <f t="shared" si="0"/>
        <v>0</v>
      </c>
      <c r="H22" s="139">
        <f t="shared" si="1"/>
        <v>0</v>
      </c>
    </row>
    <row r="23" spans="1:8" ht="30" hidden="1" outlineLevel="1" x14ac:dyDescent="0.25">
      <c r="A23" s="35" t="s">
        <v>101</v>
      </c>
      <c r="B23" s="10">
        <v>41598</v>
      </c>
      <c r="C23" s="17" t="s">
        <v>628</v>
      </c>
      <c r="D23" s="16" t="s">
        <v>26</v>
      </c>
      <c r="E23" s="146">
        <f>'3 - Serviço Preliminar'!K30</f>
        <v>0</v>
      </c>
      <c r="F23" s="138"/>
      <c r="G23" s="138">
        <f t="shared" si="0"/>
        <v>0</v>
      </c>
      <c r="H23" s="139">
        <f t="shared" si="1"/>
        <v>0</v>
      </c>
    </row>
    <row r="24" spans="1:8" s="42" customFormat="1" ht="21.75" hidden="1" customHeight="1" outlineLevel="1" x14ac:dyDescent="0.25">
      <c r="A24" s="35" t="s">
        <v>102</v>
      </c>
      <c r="B24" s="10">
        <v>72897</v>
      </c>
      <c r="C24" s="17" t="s">
        <v>64</v>
      </c>
      <c r="D24" s="16" t="s">
        <v>33</v>
      </c>
      <c r="E24" s="146">
        <f>'3 - Serviço Preliminar'!K31</f>
        <v>0</v>
      </c>
      <c r="F24" s="138"/>
      <c r="G24" s="138">
        <f t="shared" si="0"/>
        <v>0</v>
      </c>
      <c r="H24" s="139">
        <f t="shared" si="1"/>
        <v>0</v>
      </c>
    </row>
    <row r="25" spans="1:8" s="37" customFormat="1" ht="30" hidden="1" outlineLevel="1" x14ac:dyDescent="0.25">
      <c r="A25" s="35" t="s">
        <v>110</v>
      </c>
      <c r="B25" s="10">
        <v>95290</v>
      </c>
      <c r="C25" s="17" t="s">
        <v>88</v>
      </c>
      <c r="D25" s="16" t="s">
        <v>65</v>
      </c>
      <c r="E25" s="146">
        <f>'3 - Serviço Preliminar'!K32</f>
        <v>0</v>
      </c>
      <c r="F25" s="138"/>
      <c r="G25" s="138">
        <f t="shared" si="0"/>
        <v>0</v>
      </c>
      <c r="H25" s="139">
        <f t="shared" si="1"/>
        <v>0</v>
      </c>
    </row>
    <row r="26" spans="1:8" s="38" customFormat="1" ht="30" hidden="1" outlineLevel="1" x14ac:dyDescent="0.25">
      <c r="A26" s="35" t="s">
        <v>333</v>
      </c>
      <c r="B26" s="10">
        <v>95296</v>
      </c>
      <c r="C26" s="17" t="s">
        <v>89</v>
      </c>
      <c r="D26" s="16" t="s">
        <v>65</v>
      </c>
      <c r="E26" s="146">
        <f>'3 - Serviço Preliminar'!K33</f>
        <v>0</v>
      </c>
      <c r="F26" s="138"/>
      <c r="G26" s="138">
        <f t="shared" si="0"/>
        <v>0</v>
      </c>
      <c r="H26" s="139">
        <f t="shared" si="1"/>
        <v>0</v>
      </c>
    </row>
    <row r="27" spans="1:8" s="36" customFormat="1" ht="30" hidden="1" outlineLevel="1" x14ac:dyDescent="0.25">
      <c r="A27" s="35" t="s">
        <v>334</v>
      </c>
      <c r="B27" s="10">
        <v>78472</v>
      </c>
      <c r="C27" s="17" t="s">
        <v>48</v>
      </c>
      <c r="D27" s="16" t="s">
        <v>23</v>
      </c>
      <c r="E27" s="146">
        <f>'3 - Serviço Preliminar'!K34</f>
        <v>0</v>
      </c>
      <c r="F27" s="138"/>
      <c r="G27" s="138">
        <f t="shared" si="0"/>
        <v>0</v>
      </c>
      <c r="H27" s="139">
        <f t="shared" si="1"/>
        <v>0</v>
      </c>
    </row>
    <row r="28" spans="1:8" s="39" customFormat="1" ht="45" hidden="1" outlineLevel="1" x14ac:dyDescent="0.25">
      <c r="A28" s="35" t="s">
        <v>335</v>
      </c>
      <c r="B28" s="81" t="s">
        <v>485</v>
      </c>
      <c r="C28" s="80" t="s">
        <v>629</v>
      </c>
      <c r="D28" s="47" t="s">
        <v>486</v>
      </c>
      <c r="E28" s="146">
        <f>'3 - Serviço Preliminar'!K35</f>
        <v>0</v>
      </c>
      <c r="F28" s="138"/>
      <c r="G28" s="138">
        <f t="shared" si="0"/>
        <v>0</v>
      </c>
      <c r="H28" s="139">
        <f t="shared" si="1"/>
        <v>0</v>
      </c>
    </row>
    <row r="29" spans="1:8" ht="15.75" x14ac:dyDescent="0.25">
      <c r="A29" s="319" t="s">
        <v>57</v>
      </c>
      <c r="B29" s="320"/>
      <c r="C29" s="320"/>
      <c r="D29" s="320"/>
      <c r="E29" s="320"/>
      <c r="F29" s="320"/>
      <c r="G29" s="154">
        <f>SUM(G16:G28)</f>
        <v>0</v>
      </c>
      <c r="H29" s="119">
        <f>SUM(H16:H28)</f>
        <v>0</v>
      </c>
    </row>
    <row r="30" spans="1:8" s="52" customFormat="1" collapsed="1" x14ac:dyDescent="0.25">
      <c r="A30" s="13">
        <v>4</v>
      </c>
      <c r="B30" s="78"/>
      <c r="C30" s="305" t="s">
        <v>8</v>
      </c>
      <c r="D30" s="306"/>
      <c r="E30" s="306"/>
      <c r="F30" s="306"/>
      <c r="G30" s="306"/>
      <c r="H30" s="307"/>
    </row>
    <row r="31" spans="1:8" s="39" customFormat="1" ht="30" hidden="1" outlineLevel="1" x14ac:dyDescent="0.25">
      <c r="A31" s="35" t="s">
        <v>27</v>
      </c>
      <c r="B31" s="18" t="s">
        <v>97</v>
      </c>
      <c r="C31" s="8" t="s">
        <v>96</v>
      </c>
      <c r="D31" s="16" t="s">
        <v>23</v>
      </c>
      <c r="E31" s="146">
        <f>'4 - Terraplenagem'!O8</f>
        <v>0</v>
      </c>
      <c r="F31" s="138"/>
      <c r="G31" s="138">
        <f t="shared" ref="G31" si="2">F31*(1+$G$5)</f>
        <v>0</v>
      </c>
      <c r="H31" s="139">
        <f>G31*E31</f>
        <v>0</v>
      </c>
    </row>
    <row r="32" spans="1:8" s="40" customFormat="1" ht="15.75" hidden="1" outlineLevel="1" x14ac:dyDescent="0.25">
      <c r="A32" s="35" t="s">
        <v>28</v>
      </c>
      <c r="B32" s="18" t="s">
        <v>236</v>
      </c>
      <c r="C32" s="8" t="s">
        <v>235</v>
      </c>
      <c r="D32" s="16" t="s">
        <v>23</v>
      </c>
      <c r="E32" s="146" t="e">
        <f>'4 - Terraplenagem'!O9</f>
        <v>#DIV/0!</v>
      </c>
      <c r="F32" s="138"/>
      <c r="G32" s="138">
        <f t="shared" ref="G32:G40" si="3">F32*(1+$G$5)</f>
        <v>0</v>
      </c>
      <c r="H32" s="139" t="e">
        <f t="shared" ref="H32:H40" si="4">G32*E32</f>
        <v>#DIV/0!</v>
      </c>
    </row>
    <row r="33" spans="1:10" s="42" customFormat="1" ht="15.75" hidden="1" outlineLevel="1" x14ac:dyDescent="0.25">
      <c r="A33" s="35" t="s">
        <v>29</v>
      </c>
      <c r="B33" s="18" t="s">
        <v>238</v>
      </c>
      <c r="C33" s="8" t="s">
        <v>237</v>
      </c>
      <c r="D33" s="16" t="s">
        <v>33</v>
      </c>
      <c r="E33" s="146" t="e">
        <f>'4 - Terraplenagem'!O10</f>
        <v>#DIV/0!</v>
      </c>
      <c r="F33" s="138"/>
      <c r="G33" s="138">
        <f t="shared" si="3"/>
        <v>0</v>
      </c>
      <c r="H33" s="139" t="e">
        <f t="shared" si="4"/>
        <v>#DIV/0!</v>
      </c>
    </row>
    <row r="34" spans="1:10" s="41" customFormat="1" ht="30" hidden="1" outlineLevel="1" x14ac:dyDescent="0.25">
      <c r="A34" s="35" t="s">
        <v>30</v>
      </c>
      <c r="B34" s="10">
        <v>95290</v>
      </c>
      <c r="C34" s="8" t="s">
        <v>88</v>
      </c>
      <c r="D34" s="16" t="s">
        <v>65</v>
      </c>
      <c r="E34" s="146">
        <f>'4 - Terraplenagem'!O11</f>
        <v>0</v>
      </c>
      <c r="F34" s="138"/>
      <c r="G34" s="138">
        <f t="shared" si="3"/>
        <v>0</v>
      </c>
      <c r="H34" s="139">
        <f t="shared" si="4"/>
        <v>0</v>
      </c>
    </row>
    <row r="35" spans="1:10" s="51" customFormat="1" ht="45" hidden="1" outlineLevel="1" x14ac:dyDescent="0.25">
      <c r="A35" s="35" t="s">
        <v>31</v>
      </c>
      <c r="B35" s="18" t="s">
        <v>98</v>
      </c>
      <c r="C35" s="8" t="s">
        <v>20</v>
      </c>
      <c r="D35" s="16" t="s">
        <v>33</v>
      </c>
      <c r="E35" s="146">
        <f>'4 - Terraplenagem'!O12</f>
        <v>0</v>
      </c>
      <c r="F35" s="138"/>
      <c r="G35" s="138">
        <f t="shared" si="3"/>
        <v>0</v>
      </c>
      <c r="H35" s="139">
        <f t="shared" si="4"/>
        <v>0</v>
      </c>
    </row>
    <row r="36" spans="1:10" ht="45" hidden="1" outlineLevel="1" x14ac:dyDescent="0.25">
      <c r="A36" s="35" t="s">
        <v>32</v>
      </c>
      <c r="B36" s="10" t="s">
        <v>62</v>
      </c>
      <c r="C36" s="7" t="s">
        <v>21</v>
      </c>
      <c r="D36" s="16" t="s">
        <v>33</v>
      </c>
      <c r="E36" s="146">
        <f>'4 - Terraplenagem'!O13</f>
        <v>0</v>
      </c>
      <c r="F36" s="138"/>
      <c r="G36" s="138">
        <f t="shared" si="3"/>
        <v>0</v>
      </c>
      <c r="H36" s="139">
        <f t="shared" si="4"/>
        <v>0</v>
      </c>
    </row>
    <row r="37" spans="1:10" ht="30" hidden="1" outlineLevel="1" x14ac:dyDescent="0.25">
      <c r="A37" s="35" t="s">
        <v>60</v>
      </c>
      <c r="B37" s="10" t="s">
        <v>92</v>
      </c>
      <c r="C37" s="7" t="s">
        <v>91</v>
      </c>
      <c r="D37" s="16" t="s">
        <v>33</v>
      </c>
      <c r="E37" s="146">
        <f>'4 - Terraplenagem'!O14</f>
        <v>0</v>
      </c>
      <c r="F37" s="138"/>
      <c r="G37" s="138">
        <f t="shared" si="3"/>
        <v>0</v>
      </c>
      <c r="H37" s="139">
        <f t="shared" si="4"/>
        <v>0</v>
      </c>
      <c r="J37" t="s">
        <v>476</v>
      </c>
    </row>
    <row r="38" spans="1:10" s="45" customFormat="1" ht="30" hidden="1" outlineLevel="1" x14ac:dyDescent="0.25">
      <c r="A38" s="35" t="s">
        <v>103</v>
      </c>
      <c r="B38" s="10" t="s">
        <v>63</v>
      </c>
      <c r="C38" s="7" t="s">
        <v>22</v>
      </c>
      <c r="D38" s="16" t="s">
        <v>23</v>
      </c>
      <c r="E38" s="146">
        <f>'4 - Terraplenagem'!O15</f>
        <v>0</v>
      </c>
      <c r="F38" s="138"/>
      <c r="G38" s="138">
        <f t="shared" si="3"/>
        <v>0</v>
      </c>
      <c r="H38" s="139">
        <f t="shared" si="4"/>
        <v>0</v>
      </c>
    </row>
    <row r="39" spans="1:10" s="45" customFormat="1" ht="15.75" hidden="1" outlineLevel="1" x14ac:dyDescent="0.25">
      <c r="A39" s="35" t="s">
        <v>320</v>
      </c>
      <c r="B39" s="10">
        <v>79472</v>
      </c>
      <c r="C39" s="17" t="s">
        <v>93</v>
      </c>
      <c r="D39" s="16" t="s">
        <v>23</v>
      </c>
      <c r="E39" s="146">
        <f>'4 - Terraplenagem'!O16</f>
        <v>0</v>
      </c>
      <c r="F39" s="138"/>
      <c r="G39" s="138">
        <f t="shared" si="3"/>
        <v>0</v>
      </c>
      <c r="H39" s="139">
        <f t="shared" si="4"/>
        <v>0</v>
      </c>
    </row>
    <row r="40" spans="1:10" ht="30" hidden="1" outlineLevel="1" x14ac:dyDescent="0.25">
      <c r="A40" s="35" t="s">
        <v>336</v>
      </c>
      <c r="B40" s="10" t="s">
        <v>100</v>
      </c>
      <c r="C40" s="7" t="s">
        <v>99</v>
      </c>
      <c r="D40" s="16" t="s">
        <v>33</v>
      </c>
      <c r="E40" s="146">
        <f>'4 - Terraplenagem'!O17</f>
        <v>0</v>
      </c>
      <c r="F40" s="138"/>
      <c r="G40" s="138">
        <f t="shared" si="3"/>
        <v>0</v>
      </c>
      <c r="H40" s="139">
        <f t="shared" si="4"/>
        <v>0</v>
      </c>
    </row>
    <row r="41" spans="1:10" ht="15.75" hidden="1" customHeight="1" outlineLevel="1" x14ac:dyDescent="0.25">
      <c r="A41" s="46" t="s">
        <v>337</v>
      </c>
      <c r="B41" s="35">
        <v>41722</v>
      </c>
      <c r="C41" s="48" t="s">
        <v>601</v>
      </c>
      <c r="D41" s="47" t="s">
        <v>33</v>
      </c>
      <c r="E41" s="146">
        <f>'4 - Terraplenagem'!O18</f>
        <v>0</v>
      </c>
      <c r="F41" s="138"/>
      <c r="G41" s="138">
        <f t="shared" ref="G41" si="5">F41*(1+$G$5)</f>
        <v>0</v>
      </c>
      <c r="H41" s="139">
        <f t="shared" ref="H41" si="6">G41*E41</f>
        <v>0</v>
      </c>
    </row>
    <row r="42" spans="1:10" ht="15.75" x14ac:dyDescent="0.25">
      <c r="A42" s="319" t="s">
        <v>57</v>
      </c>
      <c r="B42" s="320"/>
      <c r="C42" s="320"/>
      <c r="D42" s="320"/>
      <c r="E42" s="320"/>
      <c r="F42" s="320"/>
      <c r="G42" s="154">
        <f>SUM(G31:G41)</f>
        <v>0</v>
      </c>
      <c r="H42" s="119" t="e">
        <f>SUM(H31:H41)</f>
        <v>#DIV/0!</v>
      </c>
    </row>
    <row r="43" spans="1:10" collapsed="1" x14ac:dyDescent="0.25">
      <c r="A43" s="13">
        <v>5</v>
      </c>
      <c r="B43" s="15"/>
      <c r="C43" s="305" t="s">
        <v>24</v>
      </c>
      <c r="D43" s="306"/>
      <c r="E43" s="306"/>
      <c r="F43" s="306"/>
      <c r="G43" s="306"/>
      <c r="H43" s="307"/>
    </row>
    <row r="44" spans="1:10" ht="21" hidden="1" customHeight="1" outlineLevel="1" x14ac:dyDescent="0.25">
      <c r="A44" s="46" t="s">
        <v>35</v>
      </c>
      <c r="B44" s="46">
        <v>72961</v>
      </c>
      <c r="C44" s="91" t="s">
        <v>106</v>
      </c>
      <c r="D44" s="47" t="s">
        <v>23</v>
      </c>
      <c r="E44" s="179">
        <f>'5 - Pavimentação'!I8</f>
        <v>0</v>
      </c>
      <c r="F44" s="176"/>
      <c r="G44" s="138">
        <f t="shared" ref="G44" si="7">F44*(1+$G$5)</f>
        <v>0</v>
      </c>
      <c r="H44" s="139">
        <f>G44*E44</f>
        <v>0</v>
      </c>
    </row>
    <row r="45" spans="1:10" ht="45" hidden="1" outlineLevel="1" x14ac:dyDescent="0.25">
      <c r="A45" s="46" t="s">
        <v>37</v>
      </c>
      <c r="B45" s="53">
        <v>96387</v>
      </c>
      <c r="C45" s="17" t="s">
        <v>104</v>
      </c>
      <c r="D45" s="16" t="s">
        <v>33</v>
      </c>
      <c r="E45" s="179">
        <f>'5 - Pavimentação'!I9+'5 - Pavimentação'!I10</f>
        <v>0</v>
      </c>
      <c r="F45" s="177"/>
      <c r="G45" s="138">
        <f t="shared" ref="G45:G54" si="8">F45*(1+$G$5)</f>
        <v>0</v>
      </c>
      <c r="H45" s="139">
        <f t="shared" ref="H45:H54" si="9">G45*E45</f>
        <v>0</v>
      </c>
    </row>
    <row r="46" spans="1:10" ht="33" hidden="1" customHeight="1" outlineLevel="1" x14ac:dyDescent="0.25">
      <c r="A46" s="46" t="s">
        <v>38</v>
      </c>
      <c r="B46" s="53">
        <v>96401</v>
      </c>
      <c r="C46" s="12" t="s">
        <v>107</v>
      </c>
      <c r="D46" s="16" t="s">
        <v>23</v>
      </c>
      <c r="E46" s="179">
        <f>'5 - Pavimentação'!I11</f>
        <v>0</v>
      </c>
      <c r="F46" s="178"/>
      <c r="G46" s="138">
        <f t="shared" si="8"/>
        <v>0</v>
      </c>
      <c r="H46" s="139">
        <f t="shared" si="9"/>
        <v>0</v>
      </c>
    </row>
    <row r="47" spans="1:10" ht="36.75" hidden="1" customHeight="1" outlineLevel="1" x14ac:dyDescent="0.25">
      <c r="A47" s="46" t="s">
        <v>39</v>
      </c>
      <c r="B47" s="46">
        <v>97805</v>
      </c>
      <c r="C47" s="12" t="s">
        <v>602</v>
      </c>
      <c r="D47" s="16" t="s">
        <v>23</v>
      </c>
      <c r="E47" s="179">
        <f>'5 - Pavimentação'!I13</f>
        <v>0</v>
      </c>
      <c r="F47" s="178"/>
      <c r="G47" s="138">
        <f t="shared" si="8"/>
        <v>0</v>
      </c>
      <c r="H47" s="139">
        <f t="shared" si="9"/>
        <v>0</v>
      </c>
    </row>
    <row r="48" spans="1:10" ht="36.75" hidden="1" customHeight="1" outlineLevel="1" x14ac:dyDescent="0.25">
      <c r="A48" s="46" t="s">
        <v>40</v>
      </c>
      <c r="B48" s="46">
        <v>97807</v>
      </c>
      <c r="C48" s="12" t="s">
        <v>603</v>
      </c>
      <c r="D48" s="16" t="s">
        <v>23</v>
      </c>
      <c r="E48" s="179">
        <f>'5 - Pavimentação'!I14</f>
        <v>0</v>
      </c>
      <c r="F48" s="178"/>
      <c r="G48" s="138">
        <f t="shared" si="8"/>
        <v>0</v>
      </c>
      <c r="H48" s="139">
        <f t="shared" si="9"/>
        <v>0</v>
      </c>
    </row>
    <row r="49" spans="1:8" ht="60" hidden="1" outlineLevel="1" x14ac:dyDescent="0.25">
      <c r="A49" s="46" t="s">
        <v>41</v>
      </c>
      <c r="B49" s="53" t="s">
        <v>67</v>
      </c>
      <c r="C49" s="12" t="s">
        <v>105</v>
      </c>
      <c r="D49" s="16" t="s">
        <v>23</v>
      </c>
      <c r="E49" s="179">
        <f>'5 - Pavimentação'!I15</f>
        <v>0</v>
      </c>
      <c r="F49" s="178"/>
      <c r="G49" s="138">
        <f t="shared" si="8"/>
        <v>0</v>
      </c>
      <c r="H49" s="139">
        <f t="shared" si="9"/>
        <v>0</v>
      </c>
    </row>
    <row r="50" spans="1:8" s="52" customFormat="1" ht="15.75" hidden="1" outlineLevel="1" x14ac:dyDescent="0.25">
      <c r="A50" s="82" t="s">
        <v>41</v>
      </c>
      <c r="B50" s="82" t="s">
        <v>483</v>
      </c>
      <c r="C50" s="80" t="s">
        <v>234</v>
      </c>
      <c r="D50" s="47" t="s">
        <v>33</v>
      </c>
      <c r="E50" s="179">
        <f>'5 - Pavimentação'!I16</f>
        <v>0</v>
      </c>
      <c r="F50" s="178"/>
      <c r="G50" s="138">
        <f t="shared" si="8"/>
        <v>0</v>
      </c>
      <c r="H50" s="139">
        <f t="shared" si="9"/>
        <v>0</v>
      </c>
    </row>
    <row r="51" spans="1:8" ht="15.75" hidden="1" outlineLevel="1" x14ac:dyDescent="0.25">
      <c r="A51" s="82" t="s">
        <v>338</v>
      </c>
      <c r="B51" s="85" t="s">
        <v>480</v>
      </c>
      <c r="C51" s="86" t="s">
        <v>481</v>
      </c>
      <c r="D51" s="47" t="s">
        <v>23</v>
      </c>
      <c r="E51" s="179">
        <f>'5 - Pavimentação'!I17</f>
        <v>0</v>
      </c>
      <c r="F51" s="178"/>
      <c r="G51" s="138">
        <f t="shared" si="8"/>
        <v>0</v>
      </c>
      <c r="H51" s="139">
        <f t="shared" si="9"/>
        <v>0</v>
      </c>
    </row>
    <row r="52" spans="1:8" ht="15.75" hidden="1" outlineLevel="1" x14ac:dyDescent="0.25">
      <c r="A52" s="82" t="s">
        <v>339</v>
      </c>
      <c r="B52" s="83" t="s">
        <v>68</v>
      </c>
      <c r="C52" s="84" t="s">
        <v>25</v>
      </c>
      <c r="D52" s="16" t="s">
        <v>26</v>
      </c>
      <c r="E52" s="179">
        <f>'5 - Pavimentação'!I18</f>
        <v>0</v>
      </c>
      <c r="F52" s="178"/>
      <c r="G52" s="138">
        <f t="shared" si="8"/>
        <v>0</v>
      </c>
      <c r="H52" s="139">
        <f t="shared" si="9"/>
        <v>0</v>
      </c>
    </row>
    <row r="53" spans="1:8" ht="15.75" hidden="1" outlineLevel="1" x14ac:dyDescent="0.25">
      <c r="A53" s="82" t="s">
        <v>482</v>
      </c>
      <c r="B53" s="83" t="s">
        <v>69</v>
      </c>
      <c r="C53" s="84" t="s">
        <v>108</v>
      </c>
      <c r="D53" s="16" t="s">
        <v>26</v>
      </c>
      <c r="E53" s="179">
        <f>'5 - Pavimentação'!I19</f>
        <v>0</v>
      </c>
      <c r="F53" s="178"/>
      <c r="G53" s="138">
        <f t="shared" si="8"/>
        <v>0</v>
      </c>
      <c r="H53" s="139">
        <f t="shared" si="9"/>
        <v>0</v>
      </c>
    </row>
    <row r="54" spans="1:8" ht="15.75" hidden="1" outlineLevel="1" x14ac:dyDescent="0.25">
      <c r="A54" s="82" t="s">
        <v>484</v>
      </c>
      <c r="B54" s="83" t="s">
        <v>70</v>
      </c>
      <c r="C54" s="84" t="s">
        <v>109</v>
      </c>
      <c r="D54" s="16" t="s">
        <v>26</v>
      </c>
      <c r="E54" s="179">
        <f>'5 - Pavimentação'!I20</f>
        <v>0</v>
      </c>
      <c r="F54" s="178"/>
      <c r="G54" s="138">
        <f t="shared" si="8"/>
        <v>0</v>
      </c>
      <c r="H54" s="139">
        <f t="shared" si="9"/>
        <v>0</v>
      </c>
    </row>
    <row r="55" spans="1:8" s="51" customFormat="1" ht="15.75" x14ac:dyDescent="0.25">
      <c r="A55" s="319" t="s">
        <v>57</v>
      </c>
      <c r="B55" s="320"/>
      <c r="C55" s="320"/>
      <c r="D55" s="320"/>
      <c r="E55" s="320"/>
      <c r="F55" s="320"/>
      <c r="G55" s="154">
        <f>SUM(G44:G54)</f>
        <v>0</v>
      </c>
      <c r="H55" s="119">
        <f>SUM(H44:H54)</f>
        <v>0</v>
      </c>
    </row>
    <row r="56" spans="1:8" collapsed="1" x14ac:dyDescent="0.25">
      <c r="A56" s="187">
        <v>6</v>
      </c>
      <c r="B56" s="188"/>
      <c r="C56" s="338" t="s">
        <v>34</v>
      </c>
      <c r="D56" s="338"/>
      <c r="E56" s="338"/>
      <c r="F56" s="338"/>
      <c r="G56" s="338"/>
      <c r="H56" s="338"/>
    </row>
    <row r="57" spans="1:8" ht="30" hidden="1" outlineLevel="1" x14ac:dyDescent="0.25">
      <c r="A57" s="182" t="s">
        <v>56</v>
      </c>
      <c r="B57" s="184">
        <v>95302</v>
      </c>
      <c r="C57" s="183" t="s">
        <v>111</v>
      </c>
      <c r="D57" s="184" t="s">
        <v>46</v>
      </c>
      <c r="E57" s="192">
        <f>'6 - Transporte'!E8</f>
        <v>0</v>
      </c>
      <c r="F57" s="192"/>
      <c r="G57" s="138">
        <f>F57*(1+$G$5)</f>
        <v>0</v>
      </c>
      <c r="H57" s="139">
        <f>G57*E57</f>
        <v>0</v>
      </c>
    </row>
    <row r="58" spans="1:8" s="52" customFormat="1" ht="30" hidden="1" outlineLevel="1" x14ac:dyDescent="0.25">
      <c r="A58" s="35" t="s">
        <v>71</v>
      </c>
      <c r="B58" s="10">
        <v>95290</v>
      </c>
      <c r="C58" s="8" t="s">
        <v>88</v>
      </c>
      <c r="D58" s="16" t="s">
        <v>65</v>
      </c>
      <c r="E58" s="192">
        <f>'6 - Transporte'!E9</f>
        <v>0</v>
      </c>
      <c r="F58" s="192"/>
      <c r="G58" s="138">
        <f>F58*(1+$G$5)</f>
        <v>0</v>
      </c>
      <c r="H58" s="139">
        <f>G58*E58</f>
        <v>0</v>
      </c>
    </row>
    <row r="59" spans="1:8" s="52" customFormat="1" ht="30" hidden="1" outlineLevel="1" x14ac:dyDescent="0.25">
      <c r="A59" s="87" t="s">
        <v>71</v>
      </c>
      <c r="B59" s="194">
        <v>95875</v>
      </c>
      <c r="C59" s="195" t="s">
        <v>630</v>
      </c>
      <c r="D59" s="194" t="s">
        <v>46</v>
      </c>
      <c r="E59" s="192">
        <f>'6 - Transporte'!E10</f>
        <v>0</v>
      </c>
      <c r="F59" s="190"/>
      <c r="G59" s="138">
        <f t="shared" ref="G59:G68" si="10">F59*(1+$G$5)</f>
        <v>0</v>
      </c>
      <c r="H59" s="139">
        <f t="shared" ref="H59:H68" si="11">G59*E59</f>
        <v>0</v>
      </c>
    </row>
    <row r="60" spans="1:8" ht="30" hidden="1" outlineLevel="1" x14ac:dyDescent="0.25">
      <c r="A60" s="35" t="s">
        <v>72</v>
      </c>
      <c r="B60" s="82">
        <v>93590</v>
      </c>
      <c r="C60" s="86" t="s">
        <v>477</v>
      </c>
      <c r="D60" s="82" t="s">
        <v>46</v>
      </c>
      <c r="E60" s="192">
        <f>'6 - Transporte'!E11</f>
        <v>0</v>
      </c>
      <c r="F60" s="190"/>
      <c r="G60" s="138">
        <f t="shared" si="10"/>
        <v>0</v>
      </c>
      <c r="H60" s="139">
        <f t="shared" si="11"/>
        <v>0</v>
      </c>
    </row>
    <row r="61" spans="1:8" ht="45" hidden="1" outlineLevel="1" x14ac:dyDescent="0.25">
      <c r="A61" s="35" t="s">
        <v>112</v>
      </c>
      <c r="B61" s="53">
        <v>93176</v>
      </c>
      <c r="C61" s="4" t="s">
        <v>42</v>
      </c>
      <c r="D61" s="53" t="s">
        <v>47</v>
      </c>
      <c r="E61" s="189">
        <f>'6 - Transporte'!M12+'6 - Transporte'!M13</f>
        <v>0</v>
      </c>
      <c r="F61" s="190"/>
      <c r="G61" s="138">
        <f t="shared" si="10"/>
        <v>0</v>
      </c>
      <c r="H61" s="139">
        <f t="shared" si="11"/>
        <v>0</v>
      </c>
    </row>
    <row r="62" spans="1:8" ht="45" hidden="1" outlineLevel="1" x14ac:dyDescent="0.25">
      <c r="A62" s="35" t="s">
        <v>113</v>
      </c>
      <c r="B62" s="53">
        <v>93176</v>
      </c>
      <c r="C62" s="4" t="s">
        <v>43</v>
      </c>
      <c r="D62" s="53" t="s">
        <v>47</v>
      </c>
      <c r="E62" s="189">
        <f>'6 - Transporte'!M14</f>
        <v>0</v>
      </c>
      <c r="F62" s="190"/>
      <c r="G62" s="138">
        <f t="shared" si="10"/>
        <v>0</v>
      </c>
      <c r="H62" s="139">
        <f t="shared" si="11"/>
        <v>0</v>
      </c>
    </row>
    <row r="63" spans="1:8" ht="45" hidden="1" outlineLevel="1" x14ac:dyDescent="0.25">
      <c r="A63" s="35" t="s">
        <v>478</v>
      </c>
      <c r="B63" s="53">
        <v>93177</v>
      </c>
      <c r="C63" s="4" t="s">
        <v>770</v>
      </c>
      <c r="D63" s="53" t="s">
        <v>47</v>
      </c>
      <c r="E63" s="189">
        <f>'6 - Transporte'!M17</f>
        <v>0</v>
      </c>
      <c r="F63" s="190"/>
      <c r="G63" s="138">
        <f t="shared" si="10"/>
        <v>0</v>
      </c>
      <c r="H63" s="139">
        <f t="shared" si="11"/>
        <v>0</v>
      </c>
    </row>
    <row r="64" spans="1:8" s="52" customFormat="1" ht="45" hidden="1" outlineLevel="1" x14ac:dyDescent="0.25">
      <c r="A64" s="35" t="s">
        <v>479</v>
      </c>
      <c r="B64" s="53">
        <v>93177</v>
      </c>
      <c r="C64" s="4" t="s">
        <v>779</v>
      </c>
      <c r="D64" s="53" t="s">
        <v>47</v>
      </c>
      <c r="E64" s="189">
        <f>'6 - Transporte'!M15+'6 - Transporte'!M16</f>
        <v>0</v>
      </c>
      <c r="F64" s="190"/>
      <c r="G64" s="138">
        <f t="shared" si="10"/>
        <v>0</v>
      </c>
      <c r="H64" s="139">
        <f t="shared" si="11"/>
        <v>0</v>
      </c>
    </row>
    <row r="65" spans="1:8" s="52" customFormat="1" ht="45" hidden="1" outlineLevel="1" x14ac:dyDescent="0.25">
      <c r="A65" s="35" t="s">
        <v>765</v>
      </c>
      <c r="B65" s="53">
        <v>93178</v>
      </c>
      <c r="C65" s="4" t="s">
        <v>780</v>
      </c>
      <c r="D65" s="53" t="s">
        <v>47</v>
      </c>
      <c r="E65" s="189">
        <f>'6 - Transporte'!M18+'6 - Transporte'!M19</f>
        <v>0</v>
      </c>
      <c r="F65" s="190"/>
      <c r="G65" s="138">
        <f t="shared" si="10"/>
        <v>0</v>
      </c>
      <c r="H65" s="139">
        <f t="shared" si="11"/>
        <v>0</v>
      </c>
    </row>
    <row r="66" spans="1:8" s="52" customFormat="1" ht="45" hidden="1" outlineLevel="1" x14ac:dyDescent="0.25">
      <c r="A66" s="35" t="s">
        <v>767</v>
      </c>
      <c r="B66" s="53">
        <v>93178</v>
      </c>
      <c r="C66" s="4" t="s">
        <v>781</v>
      </c>
      <c r="D66" s="53" t="s">
        <v>47</v>
      </c>
      <c r="E66" s="189">
        <f>'6 - Transporte'!M20</f>
        <v>0</v>
      </c>
      <c r="F66" s="190"/>
      <c r="G66" s="138">
        <f t="shared" si="10"/>
        <v>0</v>
      </c>
      <c r="H66" s="139">
        <f t="shared" si="11"/>
        <v>0</v>
      </c>
    </row>
    <row r="67" spans="1:8" s="52" customFormat="1" ht="45" hidden="1" outlineLevel="1" x14ac:dyDescent="0.25">
      <c r="A67" s="35" t="s">
        <v>769</v>
      </c>
      <c r="B67" s="53">
        <v>93179</v>
      </c>
      <c r="C67" s="4" t="s">
        <v>44</v>
      </c>
      <c r="D67" s="53" t="s">
        <v>47</v>
      </c>
      <c r="E67" s="189">
        <f>'6 - Transporte'!M21+'6 - Transporte'!M22</f>
        <v>0</v>
      </c>
      <c r="F67" s="190"/>
      <c r="G67" s="138">
        <f t="shared" si="10"/>
        <v>0</v>
      </c>
      <c r="H67" s="139">
        <f t="shared" si="11"/>
        <v>0</v>
      </c>
    </row>
    <row r="68" spans="1:8" ht="45" hidden="1" outlineLevel="1" x14ac:dyDescent="0.25">
      <c r="A68" s="35" t="s">
        <v>774</v>
      </c>
      <c r="B68" s="46">
        <v>93179</v>
      </c>
      <c r="C68" s="4" t="s">
        <v>45</v>
      </c>
      <c r="D68" s="53" t="s">
        <v>47</v>
      </c>
      <c r="E68" s="189">
        <f>'6 - Transporte'!M23</f>
        <v>0</v>
      </c>
      <c r="F68" s="190"/>
      <c r="G68" s="138">
        <f t="shared" si="10"/>
        <v>0</v>
      </c>
      <c r="H68" s="139">
        <f t="shared" si="11"/>
        <v>0</v>
      </c>
    </row>
    <row r="69" spans="1:8" ht="15.75" x14ac:dyDescent="0.25">
      <c r="A69" s="339" t="s">
        <v>57</v>
      </c>
      <c r="B69" s="340"/>
      <c r="C69" s="340"/>
      <c r="D69" s="340"/>
      <c r="E69" s="340"/>
      <c r="F69" s="340"/>
      <c r="G69" s="185">
        <f>SUM(G57:G68)</f>
        <v>0</v>
      </c>
      <c r="H69" s="186">
        <f>SUM(H57:H68)</f>
        <v>0</v>
      </c>
    </row>
    <row r="70" spans="1:8" collapsed="1" x14ac:dyDescent="0.25">
      <c r="A70" s="13">
        <v>7</v>
      </c>
      <c r="B70" s="15"/>
      <c r="C70" s="305" t="s">
        <v>475</v>
      </c>
      <c r="D70" s="306"/>
      <c r="E70" s="306"/>
      <c r="F70" s="306"/>
      <c r="G70" s="306"/>
      <c r="H70" s="307"/>
    </row>
    <row r="71" spans="1:8" ht="23.25" hidden="1" customHeight="1" outlineLevel="1" x14ac:dyDescent="0.25">
      <c r="A71" s="87" t="s">
        <v>54</v>
      </c>
      <c r="B71" s="88">
        <v>93358</v>
      </c>
      <c r="C71" s="89" t="s">
        <v>129</v>
      </c>
      <c r="D71" s="90" t="s">
        <v>33</v>
      </c>
      <c r="E71" s="197">
        <f>'7 - Dren. Sup.- Guias e Sarjeta'!H8</f>
        <v>0</v>
      </c>
      <c r="F71" s="198"/>
      <c r="G71" s="138">
        <f>F71*(1+$G$5)</f>
        <v>0</v>
      </c>
      <c r="H71" s="139">
        <f>G71*E71</f>
        <v>0</v>
      </c>
    </row>
    <row r="72" spans="1:8" ht="45" hidden="1" outlineLevel="1" x14ac:dyDescent="0.25">
      <c r="A72" s="35" t="s">
        <v>55</v>
      </c>
      <c r="B72" s="5">
        <v>94267</v>
      </c>
      <c r="C72" s="6" t="s">
        <v>114</v>
      </c>
      <c r="D72" s="16" t="s">
        <v>49</v>
      </c>
      <c r="E72" s="197">
        <f>'7 - Dren. Sup.- Guias e Sarjeta'!H9</f>
        <v>0</v>
      </c>
      <c r="F72" s="178"/>
      <c r="G72" s="138">
        <f t="shared" ref="G72:G87" si="12">F72*(1+$G$5)</f>
        <v>0</v>
      </c>
      <c r="H72" s="139">
        <f t="shared" ref="H72:H87" si="13">G72*E72</f>
        <v>0</v>
      </c>
    </row>
    <row r="73" spans="1:8" ht="45" hidden="1" outlineLevel="1" x14ac:dyDescent="0.25">
      <c r="A73" s="35" t="s">
        <v>75</v>
      </c>
      <c r="B73" s="5">
        <v>94268</v>
      </c>
      <c r="C73" s="6" t="s">
        <v>115</v>
      </c>
      <c r="D73" s="16" t="s">
        <v>49</v>
      </c>
      <c r="E73" s="197">
        <f>'7 - Dren. Sup.- Guias e Sarjeta'!H10</f>
        <v>0</v>
      </c>
      <c r="F73" s="178"/>
      <c r="G73" s="138">
        <f t="shared" si="12"/>
        <v>0</v>
      </c>
      <c r="H73" s="139">
        <f t="shared" si="13"/>
        <v>0</v>
      </c>
    </row>
    <row r="74" spans="1:8" ht="45" hidden="1" outlineLevel="1" x14ac:dyDescent="0.25">
      <c r="A74" s="35" t="s">
        <v>145</v>
      </c>
      <c r="B74" s="5">
        <v>94269</v>
      </c>
      <c r="C74" s="6" t="s">
        <v>114</v>
      </c>
      <c r="D74" s="16" t="s">
        <v>49</v>
      </c>
      <c r="E74" s="197">
        <f>'7 - Dren. Sup.- Guias e Sarjeta'!H11</f>
        <v>0</v>
      </c>
      <c r="F74" s="178"/>
      <c r="G74" s="138">
        <f t="shared" si="12"/>
        <v>0</v>
      </c>
      <c r="H74" s="139">
        <f t="shared" si="13"/>
        <v>0</v>
      </c>
    </row>
    <row r="75" spans="1:8" s="43" customFormat="1" ht="45" hidden="1" outlineLevel="1" x14ac:dyDescent="0.25">
      <c r="A75" s="35" t="s">
        <v>146</v>
      </c>
      <c r="B75" s="5">
        <v>94270</v>
      </c>
      <c r="C75" s="6" t="s">
        <v>116</v>
      </c>
      <c r="D75" s="16" t="s">
        <v>49</v>
      </c>
      <c r="E75" s="197">
        <f>'7 - Dren. Sup.- Guias e Sarjeta'!H12</f>
        <v>0</v>
      </c>
      <c r="F75" s="178"/>
      <c r="G75" s="138">
        <f t="shared" si="12"/>
        <v>0</v>
      </c>
      <c r="H75" s="139">
        <f t="shared" si="13"/>
        <v>0</v>
      </c>
    </row>
    <row r="76" spans="1:8" ht="45" hidden="1" outlineLevel="1" x14ac:dyDescent="0.25">
      <c r="A76" s="35" t="s">
        <v>147</v>
      </c>
      <c r="B76" s="5">
        <v>94271</v>
      </c>
      <c r="C76" s="6" t="s">
        <v>117</v>
      </c>
      <c r="D76" s="16" t="s">
        <v>49</v>
      </c>
      <c r="E76" s="197">
        <f>'7 - Dren. Sup.- Guias e Sarjeta'!H13</f>
        <v>0</v>
      </c>
      <c r="F76" s="178"/>
      <c r="G76" s="138">
        <f t="shared" si="12"/>
        <v>0</v>
      </c>
      <c r="H76" s="139">
        <f t="shared" si="13"/>
        <v>0</v>
      </c>
    </row>
    <row r="77" spans="1:8" ht="45" hidden="1" outlineLevel="1" x14ac:dyDescent="0.25">
      <c r="A77" s="35" t="s">
        <v>148</v>
      </c>
      <c r="B77" s="5">
        <v>94272</v>
      </c>
      <c r="C77" s="6" t="s">
        <v>118</v>
      </c>
      <c r="D77" s="16" t="s">
        <v>49</v>
      </c>
      <c r="E77" s="197">
        <f>'7 - Dren. Sup.- Guias e Sarjeta'!H14</f>
        <v>0</v>
      </c>
      <c r="F77" s="178"/>
      <c r="G77" s="138">
        <f t="shared" si="12"/>
        <v>0</v>
      </c>
      <c r="H77" s="139">
        <f t="shared" si="13"/>
        <v>0</v>
      </c>
    </row>
    <row r="78" spans="1:8" ht="60" hidden="1" outlineLevel="1" x14ac:dyDescent="0.25">
      <c r="A78" s="35" t="s">
        <v>149</v>
      </c>
      <c r="B78" s="5">
        <v>94273</v>
      </c>
      <c r="C78" s="6" t="s">
        <v>119</v>
      </c>
      <c r="D78" s="16" t="s">
        <v>49</v>
      </c>
      <c r="E78" s="197">
        <f>'7 - Dren. Sup.- Guias e Sarjeta'!H15</f>
        <v>0</v>
      </c>
      <c r="F78" s="178"/>
      <c r="G78" s="138">
        <f t="shared" si="12"/>
        <v>0</v>
      </c>
      <c r="H78" s="139">
        <f t="shared" si="13"/>
        <v>0</v>
      </c>
    </row>
    <row r="79" spans="1:8" ht="60" hidden="1" outlineLevel="1" x14ac:dyDescent="0.25">
      <c r="A79" s="35" t="s">
        <v>340</v>
      </c>
      <c r="B79" s="5">
        <v>94274</v>
      </c>
      <c r="C79" s="6" t="s">
        <v>120</v>
      </c>
      <c r="D79" s="16" t="s">
        <v>49</v>
      </c>
      <c r="E79" s="197">
        <f>'7 - Dren. Sup.- Guias e Sarjeta'!H16</f>
        <v>0</v>
      </c>
      <c r="F79" s="178"/>
      <c r="G79" s="138">
        <f t="shared" si="12"/>
        <v>0</v>
      </c>
      <c r="H79" s="139">
        <f t="shared" si="13"/>
        <v>0</v>
      </c>
    </row>
    <row r="80" spans="1:8" ht="30" hidden="1" outlineLevel="1" x14ac:dyDescent="0.25">
      <c r="A80" s="35" t="s">
        <v>341</v>
      </c>
      <c r="B80" s="5">
        <v>94281</v>
      </c>
      <c r="C80" s="6" t="s">
        <v>121</v>
      </c>
      <c r="D80" s="16" t="s">
        <v>49</v>
      </c>
      <c r="E80" s="197">
        <f>'7 - Dren. Sup.- Guias e Sarjeta'!H17</f>
        <v>0</v>
      </c>
      <c r="F80" s="178"/>
      <c r="G80" s="138">
        <f t="shared" si="12"/>
        <v>0</v>
      </c>
      <c r="H80" s="139">
        <f t="shared" si="13"/>
        <v>0</v>
      </c>
    </row>
    <row r="81" spans="1:8" ht="30" hidden="1" outlineLevel="1" x14ac:dyDescent="0.25">
      <c r="A81" s="35" t="s">
        <v>342</v>
      </c>
      <c r="B81" s="5">
        <v>94282</v>
      </c>
      <c r="C81" s="6" t="s">
        <v>122</v>
      </c>
      <c r="D81" s="16" t="s">
        <v>49</v>
      </c>
      <c r="E81" s="197">
        <f>'7 - Dren. Sup.- Guias e Sarjeta'!H18</f>
        <v>0</v>
      </c>
      <c r="F81" s="178"/>
      <c r="G81" s="138">
        <f t="shared" si="12"/>
        <v>0</v>
      </c>
      <c r="H81" s="139">
        <f t="shared" si="13"/>
        <v>0</v>
      </c>
    </row>
    <row r="82" spans="1:8" ht="30" hidden="1" outlineLevel="1" x14ac:dyDescent="0.25">
      <c r="A82" s="35" t="s">
        <v>343</v>
      </c>
      <c r="B82" s="5">
        <v>94283</v>
      </c>
      <c r="C82" s="6" t="s">
        <v>123</v>
      </c>
      <c r="D82" s="16" t="s">
        <v>49</v>
      </c>
      <c r="E82" s="197">
        <f>'7 - Dren. Sup.- Guias e Sarjeta'!H19</f>
        <v>0</v>
      </c>
      <c r="F82" s="178"/>
      <c r="G82" s="138">
        <f t="shared" si="12"/>
        <v>0</v>
      </c>
      <c r="H82" s="139">
        <f t="shared" si="13"/>
        <v>0</v>
      </c>
    </row>
    <row r="83" spans="1:8" s="50" customFormat="1" ht="30" hidden="1" outlineLevel="1" x14ac:dyDescent="0.25">
      <c r="A83" s="35" t="s">
        <v>344</v>
      </c>
      <c r="B83" s="5">
        <v>94284</v>
      </c>
      <c r="C83" s="6" t="s">
        <v>124</v>
      </c>
      <c r="D83" s="16" t="s">
        <v>49</v>
      </c>
      <c r="E83" s="197">
        <f>'7 - Dren. Sup.- Guias e Sarjeta'!H20</f>
        <v>0</v>
      </c>
      <c r="F83" s="178"/>
      <c r="G83" s="138">
        <f t="shared" si="12"/>
        <v>0</v>
      </c>
      <c r="H83" s="139">
        <f t="shared" si="13"/>
        <v>0</v>
      </c>
    </row>
    <row r="84" spans="1:8" s="49" customFormat="1" ht="30" hidden="1" outlineLevel="1" x14ac:dyDescent="0.25">
      <c r="A84" s="35" t="s">
        <v>150</v>
      </c>
      <c r="B84" s="5">
        <v>94287</v>
      </c>
      <c r="C84" s="6" t="s">
        <v>125</v>
      </c>
      <c r="D84" s="16" t="s">
        <v>49</v>
      </c>
      <c r="E84" s="197">
        <f>'7 - Dren. Sup.- Guias e Sarjeta'!H21</f>
        <v>0</v>
      </c>
      <c r="F84" s="178"/>
      <c r="G84" s="138">
        <f t="shared" si="12"/>
        <v>0</v>
      </c>
      <c r="H84" s="139">
        <f t="shared" si="13"/>
        <v>0</v>
      </c>
    </row>
    <row r="85" spans="1:8" ht="30" hidden="1" outlineLevel="1" x14ac:dyDescent="0.25">
      <c r="A85" s="35" t="s">
        <v>168</v>
      </c>
      <c r="B85" s="5">
        <v>94288</v>
      </c>
      <c r="C85" s="6" t="s">
        <v>126</v>
      </c>
      <c r="D85" s="16" t="s">
        <v>49</v>
      </c>
      <c r="E85" s="197">
        <f>'7 - Dren. Sup.- Guias e Sarjeta'!H22</f>
        <v>0</v>
      </c>
      <c r="F85" s="178"/>
      <c r="G85" s="138">
        <f t="shared" si="12"/>
        <v>0</v>
      </c>
      <c r="H85" s="139">
        <f t="shared" si="13"/>
        <v>0</v>
      </c>
    </row>
    <row r="86" spans="1:8" ht="30" hidden="1" outlineLevel="1" x14ac:dyDescent="0.25">
      <c r="A86" s="35" t="s">
        <v>169</v>
      </c>
      <c r="B86" s="5">
        <v>94289</v>
      </c>
      <c r="C86" s="6" t="s">
        <v>127</v>
      </c>
      <c r="D86" s="16" t="s">
        <v>49</v>
      </c>
      <c r="E86" s="197">
        <f>'7 - Dren. Sup.- Guias e Sarjeta'!H23</f>
        <v>0</v>
      </c>
      <c r="F86" s="178"/>
      <c r="G86" s="138">
        <f t="shared" si="12"/>
        <v>0</v>
      </c>
      <c r="H86" s="139">
        <f t="shared" si="13"/>
        <v>0</v>
      </c>
    </row>
    <row r="87" spans="1:8" ht="30" hidden="1" outlineLevel="1" x14ac:dyDescent="0.25">
      <c r="A87" s="35" t="s">
        <v>170</v>
      </c>
      <c r="B87" s="5">
        <v>94290</v>
      </c>
      <c r="C87" s="6" t="s">
        <v>128</v>
      </c>
      <c r="D87" s="16" t="s">
        <v>49</v>
      </c>
      <c r="E87" s="197">
        <f>'7 - Dren. Sup.- Guias e Sarjeta'!H24</f>
        <v>0</v>
      </c>
      <c r="F87" s="178"/>
      <c r="G87" s="138">
        <f t="shared" si="12"/>
        <v>0</v>
      </c>
      <c r="H87" s="139">
        <f t="shared" si="13"/>
        <v>0</v>
      </c>
    </row>
    <row r="88" spans="1:8" ht="15.75" x14ac:dyDescent="0.25">
      <c r="A88" s="319" t="s">
        <v>57</v>
      </c>
      <c r="B88" s="320"/>
      <c r="C88" s="320"/>
      <c r="D88" s="320"/>
      <c r="E88" s="320"/>
      <c r="F88" s="320"/>
      <c r="G88" s="154">
        <f>SUM(G71:G87)</f>
        <v>0</v>
      </c>
      <c r="H88" s="119">
        <f>SUM(H71:H87)</f>
        <v>0</v>
      </c>
    </row>
    <row r="89" spans="1:8" x14ac:dyDescent="0.25">
      <c r="A89" s="13">
        <v>8</v>
      </c>
      <c r="B89" s="15"/>
      <c r="C89" s="305" t="s">
        <v>783</v>
      </c>
      <c r="D89" s="306"/>
      <c r="E89" s="306"/>
      <c r="F89" s="306"/>
      <c r="G89" s="306"/>
      <c r="H89" s="307"/>
    </row>
    <row r="90" spans="1:8" s="43" customFormat="1" outlineLevel="1" collapsed="1" x14ac:dyDescent="0.25">
      <c r="A90" s="24" t="s">
        <v>52</v>
      </c>
      <c r="B90" s="25"/>
      <c r="C90" s="326" t="s">
        <v>199</v>
      </c>
      <c r="D90" s="327"/>
      <c r="E90" s="327"/>
      <c r="F90" s="327"/>
      <c r="G90" s="327"/>
      <c r="H90" s="328"/>
    </row>
    <row r="91" spans="1:8" s="43" customFormat="1" ht="60" hidden="1" outlineLevel="2" x14ac:dyDescent="0.25">
      <c r="A91" s="19" t="s">
        <v>345</v>
      </c>
      <c r="B91" s="19">
        <v>90099</v>
      </c>
      <c r="C91" s="22" t="s">
        <v>160</v>
      </c>
      <c r="D91" s="16" t="s">
        <v>33</v>
      </c>
      <c r="E91" s="179">
        <f>'8 - Dren. Sup. - Poços e Bocas'!I9</f>
        <v>0</v>
      </c>
      <c r="F91" s="213"/>
      <c r="G91" s="138">
        <f>F91*(1+$G$5)</f>
        <v>0</v>
      </c>
      <c r="H91" s="139">
        <f>G91*E91</f>
        <v>0</v>
      </c>
    </row>
    <row r="92" spans="1:8" ht="60" hidden="1" outlineLevel="2" x14ac:dyDescent="0.25">
      <c r="A92" s="19" t="s">
        <v>346</v>
      </c>
      <c r="B92" s="19">
        <v>90100</v>
      </c>
      <c r="C92" s="21" t="s">
        <v>161</v>
      </c>
      <c r="D92" s="16" t="s">
        <v>33</v>
      </c>
      <c r="E92" s="179">
        <f>'8 - Dren. Sup. - Poços e Bocas'!I10</f>
        <v>0</v>
      </c>
      <c r="F92" s="150"/>
      <c r="G92" s="138">
        <f t="shared" ref="G92:G98" si="14">F92*(1+$G$5)</f>
        <v>0</v>
      </c>
      <c r="H92" s="139">
        <f t="shared" ref="H92:H98" si="15">G92*E92</f>
        <v>0</v>
      </c>
    </row>
    <row r="93" spans="1:8" ht="75" hidden="1" outlineLevel="2" x14ac:dyDescent="0.25">
      <c r="A93" s="19" t="s">
        <v>347</v>
      </c>
      <c r="B93" s="19">
        <v>90101</v>
      </c>
      <c r="C93" s="21" t="s">
        <v>162</v>
      </c>
      <c r="D93" s="16" t="s">
        <v>33</v>
      </c>
      <c r="E93" s="179">
        <f>'8 - Dren. Sup. - Poços e Bocas'!I11</f>
        <v>0</v>
      </c>
      <c r="F93" s="150"/>
      <c r="G93" s="138">
        <f t="shared" si="14"/>
        <v>0</v>
      </c>
      <c r="H93" s="139">
        <f t="shared" si="15"/>
        <v>0</v>
      </c>
    </row>
    <row r="94" spans="1:8" ht="75" hidden="1" outlineLevel="2" x14ac:dyDescent="0.25">
      <c r="A94" s="19" t="s">
        <v>348</v>
      </c>
      <c r="B94" s="19">
        <v>90102</v>
      </c>
      <c r="C94" s="20" t="s">
        <v>163</v>
      </c>
      <c r="D94" s="16" t="s">
        <v>33</v>
      </c>
      <c r="E94" s="179">
        <f>'8 - Dren. Sup. - Poços e Bocas'!I12</f>
        <v>0</v>
      </c>
      <c r="F94" s="150"/>
      <c r="G94" s="138">
        <f t="shared" si="14"/>
        <v>0</v>
      </c>
      <c r="H94" s="139">
        <f t="shared" si="15"/>
        <v>0</v>
      </c>
    </row>
    <row r="95" spans="1:8" ht="75" hidden="1" outlineLevel="2" x14ac:dyDescent="0.25">
      <c r="A95" s="19" t="s">
        <v>349</v>
      </c>
      <c r="B95" s="19">
        <v>90105</v>
      </c>
      <c r="C95" s="20" t="s">
        <v>164</v>
      </c>
      <c r="D95" s="16" t="s">
        <v>33</v>
      </c>
      <c r="E95" s="179">
        <f>'8 - Dren. Sup. - Poços e Bocas'!I13</f>
        <v>0</v>
      </c>
      <c r="F95" s="150"/>
      <c r="G95" s="138">
        <f t="shared" si="14"/>
        <v>0</v>
      </c>
      <c r="H95" s="139">
        <f t="shared" si="15"/>
        <v>0</v>
      </c>
    </row>
    <row r="96" spans="1:8" ht="75" hidden="1" outlineLevel="2" x14ac:dyDescent="0.25">
      <c r="A96" s="19" t="s">
        <v>350</v>
      </c>
      <c r="B96" s="19">
        <v>90106</v>
      </c>
      <c r="C96" s="21" t="s">
        <v>165</v>
      </c>
      <c r="D96" s="16" t="s">
        <v>33</v>
      </c>
      <c r="E96" s="179">
        <f>'8 - Dren. Sup. - Poços e Bocas'!I14</f>
        <v>0</v>
      </c>
      <c r="F96" s="150"/>
      <c r="G96" s="138">
        <f t="shared" si="14"/>
        <v>0</v>
      </c>
      <c r="H96" s="139">
        <f t="shared" si="15"/>
        <v>0</v>
      </c>
    </row>
    <row r="97" spans="1:8" ht="75" hidden="1" outlineLevel="2" x14ac:dyDescent="0.25">
      <c r="A97" s="19" t="s">
        <v>351</v>
      </c>
      <c r="B97" s="19">
        <v>90107</v>
      </c>
      <c r="C97" s="21" t="s">
        <v>166</v>
      </c>
      <c r="D97" s="16" t="s">
        <v>33</v>
      </c>
      <c r="E97" s="179">
        <f>'8 - Dren. Sup. - Poços e Bocas'!I15</f>
        <v>0</v>
      </c>
      <c r="F97" s="150"/>
      <c r="G97" s="138">
        <f t="shared" si="14"/>
        <v>0</v>
      </c>
      <c r="H97" s="139">
        <f t="shared" si="15"/>
        <v>0</v>
      </c>
    </row>
    <row r="98" spans="1:8" ht="75" hidden="1" outlineLevel="2" x14ac:dyDescent="0.25">
      <c r="A98" s="19" t="s">
        <v>352</v>
      </c>
      <c r="B98" s="19">
        <v>90108</v>
      </c>
      <c r="C98" s="20" t="s">
        <v>167</v>
      </c>
      <c r="D98" s="16" t="s">
        <v>33</v>
      </c>
      <c r="E98" s="179">
        <f>'8 - Dren. Sup. - Poços e Bocas'!I16</f>
        <v>0</v>
      </c>
      <c r="F98" s="150"/>
      <c r="G98" s="138">
        <f t="shared" si="14"/>
        <v>0</v>
      </c>
      <c r="H98" s="139">
        <f t="shared" si="15"/>
        <v>0</v>
      </c>
    </row>
    <row r="99" spans="1:8" ht="15.75" outlineLevel="1" x14ac:dyDescent="0.25">
      <c r="A99" s="319" t="s">
        <v>58</v>
      </c>
      <c r="B99" s="320"/>
      <c r="C99" s="320"/>
      <c r="D99" s="320"/>
      <c r="E99" s="320"/>
      <c r="F99" s="320"/>
      <c r="G99" s="154">
        <f>SUM(G91:G98)</f>
        <v>0</v>
      </c>
      <c r="H99" s="119">
        <f>SUM(H91:H98)</f>
        <v>0</v>
      </c>
    </row>
    <row r="100" spans="1:8" outlineLevel="1" collapsed="1" x14ac:dyDescent="0.25">
      <c r="A100" s="24" t="s">
        <v>53</v>
      </c>
      <c r="B100" s="25"/>
      <c r="C100" s="344" t="s">
        <v>200</v>
      </c>
      <c r="D100" s="345"/>
      <c r="E100" s="345"/>
      <c r="F100" s="345"/>
      <c r="G100" s="345"/>
      <c r="H100" s="346"/>
    </row>
    <row r="101" spans="1:8" ht="45" hidden="1" outlineLevel="2" x14ac:dyDescent="0.25">
      <c r="A101" s="19" t="s">
        <v>353</v>
      </c>
      <c r="B101" s="19">
        <v>94037</v>
      </c>
      <c r="C101" s="20" t="s">
        <v>191</v>
      </c>
      <c r="D101" s="16" t="s">
        <v>23</v>
      </c>
      <c r="E101" s="193">
        <f>'8 - Dren. Sup. - Poços e Bocas'!I18</f>
        <v>0</v>
      </c>
      <c r="F101" s="150"/>
      <c r="G101" s="138">
        <f>F101*(1+$G$5)</f>
        <v>0</v>
      </c>
      <c r="H101" s="139">
        <f>G101*E101</f>
        <v>0</v>
      </c>
    </row>
    <row r="102" spans="1:8" ht="45" hidden="1" outlineLevel="2" x14ac:dyDescent="0.25">
      <c r="A102" s="19" t="s">
        <v>354</v>
      </c>
      <c r="B102" s="19">
        <v>94038</v>
      </c>
      <c r="C102" s="20" t="s">
        <v>192</v>
      </c>
      <c r="D102" s="16" t="s">
        <v>23</v>
      </c>
      <c r="E102" s="193">
        <f>'8 - Dren. Sup. - Poços e Bocas'!I19</f>
        <v>0</v>
      </c>
      <c r="F102" s="150"/>
      <c r="G102" s="138">
        <f t="shared" ref="G102:G116" si="16">F102*(1+$G$5)</f>
        <v>0</v>
      </c>
      <c r="H102" s="139">
        <f t="shared" ref="H102:H116" si="17">G102*E102</f>
        <v>0</v>
      </c>
    </row>
    <row r="103" spans="1:8" ht="45" hidden="1" outlineLevel="2" x14ac:dyDescent="0.25">
      <c r="A103" s="19" t="s">
        <v>355</v>
      </c>
      <c r="B103" s="19">
        <v>94039</v>
      </c>
      <c r="C103" s="20" t="s">
        <v>193</v>
      </c>
      <c r="D103" s="16" t="s">
        <v>23</v>
      </c>
      <c r="E103" s="193">
        <f>'8 - Dren. Sup. - Poços e Bocas'!I20</f>
        <v>0</v>
      </c>
      <c r="F103" s="150"/>
      <c r="G103" s="138">
        <f t="shared" si="16"/>
        <v>0</v>
      </c>
      <c r="H103" s="139">
        <f t="shared" si="17"/>
        <v>0</v>
      </c>
    </row>
    <row r="104" spans="1:8" ht="45" hidden="1" outlineLevel="2" x14ac:dyDescent="0.25">
      <c r="A104" s="19" t="s">
        <v>356</v>
      </c>
      <c r="B104" s="19">
        <v>94040</v>
      </c>
      <c r="C104" s="20" t="s">
        <v>195</v>
      </c>
      <c r="D104" s="16" t="s">
        <v>23</v>
      </c>
      <c r="E104" s="193">
        <f>'8 - Dren. Sup. - Poços e Bocas'!I21</f>
        <v>0</v>
      </c>
      <c r="F104" s="150"/>
      <c r="G104" s="138">
        <f t="shared" si="16"/>
        <v>0</v>
      </c>
      <c r="H104" s="139">
        <f t="shared" si="17"/>
        <v>0</v>
      </c>
    </row>
    <row r="105" spans="1:8" ht="45" hidden="1" outlineLevel="2" x14ac:dyDescent="0.25">
      <c r="A105" s="19" t="s">
        <v>357</v>
      </c>
      <c r="B105" s="19">
        <v>94043</v>
      </c>
      <c r="C105" s="20" t="s">
        <v>194</v>
      </c>
      <c r="D105" s="16" t="s">
        <v>23</v>
      </c>
      <c r="E105" s="193">
        <f>'8 - Dren. Sup. - Poços e Bocas'!I22</f>
        <v>0</v>
      </c>
      <c r="F105" s="150"/>
      <c r="G105" s="138">
        <f t="shared" si="16"/>
        <v>0</v>
      </c>
      <c r="H105" s="139">
        <f t="shared" si="17"/>
        <v>0</v>
      </c>
    </row>
    <row r="106" spans="1:8" ht="45" hidden="1" outlineLevel="2" x14ac:dyDescent="0.25">
      <c r="A106" s="19" t="s">
        <v>358</v>
      </c>
      <c r="B106" s="19">
        <v>94044</v>
      </c>
      <c r="C106" s="20" t="s">
        <v>198</v>
      </c>
      <c r="D106" s="16" t="s">
        <v>23</v>
      </c>
      <c r="E106" s="193">
        <f>'8 - Dren. Sup. - Poços e Bocas'!I23</f>
        <v>0</v>
      </c>
      <c r="F106" s="150"/>
      <c r="G106" s="138">
        <f t="shared" si="16"/>
        <v>0</v>
      </c>
      <c r="H106" s="139">
        <f t="shared" si="17"/>
        <v>0</v>
      </c>
    </row>
    <row r="107" spans="1:8" ht="45" hidden="1" outlineLevel="2" x14ac:dyDescent="0.25">
      <c r="A107" s="19" t="s">
        <v>359</v>
      </c>
      <c r="B107" s="19">
        <v>94045</v>
      </c>
      <c r="C107" s="20" t="s">
        <v>196</v>
      </c>
      <c r="D107" s="16" t="s">
        <v>23</v>
      </c>
      <c r="E107" s="193">
        <f>'8 - Dren. Sup. - Poços e Bocas'!I24</f>
        <v>0</v>
      </c>
      <c r="F107" s="150"/>
      <c r="G107" s="138">
        <f t="shared" si="16"/>
        <v>0</v>
      </c>
      <c r="H107" s="139">
        <f t="shared" si="17"/>
        <v>0</v>
      </c>
    </row>
    <row r="108" spans="1:8" ht="45" hidden="1" outlineLevel="2" x14ac:dyDescent="0.25">
      <c r="A108" s="19" t="s">
        <v>360</v>
      </c>
      <c r="B108" s="19">
        <v>94046</v>
      </c>
      <c r="C108" s="20" t="s">
        <v>197</v>
      </c>
      <c r="D108" s="16" t="s">
        <v>23</v>
      </c>
      <c r="E108" s="193">
        <f>'8 - Dren. Sup. - Poços e Bocas'!I25</f>
        <v>0</v>
      </c>
      <c r="F108" s="150"/>
      <c r="G108" s="138">
        <f t="shared" si="16"/>
        <v>0</v>
      </c>
      <c r="H108" s="139">
        <f t="shared" si="17"/>
        <v>0</v>
      </c>
    </row>
    <row r="109" spans="1:8" ht="45" hidden="1" outlineLevel="2" x14ac:dyDescent="0.25">
      <c r="A109" s="19" t="s">
        <v>361</v>
      </c>
      <c r="B109" s="19">
        <v>94049</v>
      </c>
      <c r="C109" s="27" t="s">
        <v>239</v>
      </c>
      <c r="D109" s="16" t="s">
        <v>23</v>
      </c>
      <c r="E109" s="193">
        <f>'8 - Dren. Sup. - Poços e Bocas'!I26</f>
        <v>0</v>
      </c>
      <c r="F109" s="150"/>
      <c r="G109" s="138">
        <f t="shared" si="16"/>
        <v>0</v>
      </c>
      <c r="H109" s="139">
        <f t="shared" si="17"/>
        <v>0</v>
      </c>
    </row>
    <row r="110" spans="1:8" ht="45" hidden="1" outlineLevel="2" x14ac:dyDescent="0.25">
      <c r="A110" s="19" t="s">
        <v>362</v>
      </c>
      <c r="B110" s="19">
        <v>94050</v>
      </c>
      <c r="C110" s="20" t="s">
        <v>240</v>
      </c>
      <c r="D110" s="16" t="s">
        <v>23</v>
      </c>
      <c r="E110" s="193">
        <f>'8 - Dren. Sup. - Poços e Bocas'!I27</f>
        <v>0</v>
      </c>
      <c r="F110" s="150"/>
      <c r="G110" s="138">
        <f t="shared" si="16"/>
        <v>0</v>
      </c>
      <c r="H110" s="139">
        <f t="shared" si="17"/>
        <v>0</v>
      </c>
    </row>
    <row r="111" spans="1:8" ht="45" hidden="1" outlineLevel="2" x14ac:dyDescent="0.25">
      <c r="A111" s="19" t="s">
        <v>363</v>
      </c>
      <c r="B111" s="19">
        <v>94051</v>
      </c>
      <c r="C111" s="20" t="s">
        <v>241</v>
      </c>
      <c r="D111" s="16" t="s">
        <v>23</v>
      </c>
      <c r="E111" s="193">
        <f>'8 - Dren. Sup. - Poços e Bocas'!I28</f>
        <v>0</v>
      </c>
      <c r="F111" s="150"/>
      <c r="G111" s="138">
        <f t="shared" si="16"/>
        <v>0</v>
      </c>
      <c r="H111" s="139">
        <f t="shared" si="17"/>
        <v>0</v>
      </c>
    </row>
    <row r="112" spans="1:8" ht="45" hidden="1" outlineLevel="2" x14ac:dyDescent="0.25">
      <c r="A112" s="19" t="s">
        <v>364</v>
      </c>
      <c r="B112" s="19">
        <v>94052</v>
      </c>
      <c r="C112" s="20" t="s">
        <v>242</v>
      </c>
      <c r="D112" s="16" t="s">
        <v>23</v>
      </c>
      <c r="E112" s="193">
        <f>'8 - Dren. Sup. - Poços e Bocas'!I29</f>
        <v>0</v>
      </c>
      <c r="F112" s="150"/>
      <c r="G112" s="138">
        <f t="shared" si="16"/>
        <v>0</v>
      </c>
      <c r="H112" s="139">
        <f t="shared" si="17"/>
        <v>0</v>
      </c>
    </row>
    <row r="113" spans="1:8" ht="45" hidden="1" outlineLevel="2" x14ac:dyDescent="0.25">
      <c r="A113" s="19" t="s">
        <v>365</v>
      </c>
      <c r="B113" s="19">
        <v>94055</v>
      </c>
      <c r="C113" s="20" t="s">
        <v>243</v>
      </c>
      <c r="D113" s="16" t="s">
        <v>23</v>
      </c>
      <c r="E113" s="193">
        <f>'8 - Dren. Sup. - Poços e Bocas'!I30</f>
        <v>0</v>
      </c>
      <c r="F113" s="150"/>
      <c r="G113" s="138">
        <f t="shared" si="16"/>
        <v>0</v>
      </c>
      <c r="H113" s="139">
        <f t="shared" si="17"/>
        <v>0</v>
      </c>
    </row>
    <row r="114" spans="1:8" ht="45" hidden="1" outlineLevel="2" x14ac:dyDescent="0.25">
      <c r="A114" s="19" t="s">
        <v>366</v>
      </c>
      <c r="B114" s="19">
        <v>94056</v>
      </c>
      <c r="C114" s="20" t="s">
        <v>244</v>
      </c>
      <c r="D114" s="16" t="s">
        <v>23</v>
      </c>
      <c r="E114" s="193">
        <f>'8 - Dren. Sup. - Poços e Bocas'!I31</f>
        <v>0</v>
      </c>
      <c r="F114" s="150"/>
      <c r="G114" s="138">
        <f t="shared" si="16"/>
        <v>0</v>
      </c>
      <c r="H114" s="139">
        <f t="shared" si="17"/>
        <v>0</v>
      </c>
    </row>
    <row r="115" spans="1:8" ht="45" hidden="1" outlineLevel="2" x14ac:dyDescent="0.25">
      <c r="A115" s="19" t="s">
        <v>367</v>
      </c>
      <c r="B115" s="19">
        <v>94057</v>
      </c>
      <c r="C115" s="20" t="s">
        <v>245</v>
      </c>
      <c r="D115" s="16" t="s">
        <v>23</v>
      </c>
      <c r="E115" s="193">
        <f>'8 - Dren. Sup. - Poços e Bocas'!I32</f>
        <v>0</v>
      </c>
      <c r="F115" s="150"/>
      <c r="G115" s="138">
        <f t="shared" si="16"/>
        <v>0</v>
      </c>
      <c r="H115" s="139">
        <f t="shared" si="17"/>
        <v>0</v>
      </c>
    </row>
    <row r="116" spans="1:8" ht="45" hidden="1" outlineLevel="2" x14ac:dyDescent="0.25">
      <c r="A116" s="19" t="s">
        <v>368</v>
      </c>
      <c r="B116" s="19">
        <v>94058</v>
      </c>
      <c r="C116" s="22" t="s">
        <v>246</v>
      </c>
      <c r="D116" s="16" t="s">
        <v>23</v>
      </c>
      <c r="E116" s="193">
        <f>'8 - Dren. Sup. - Poços e Bocas'!I33</f>
        <v>0</v>
      </c>
      <c r="F116" s="150"/>
      <c r="G116" s="138">
        <f t="shared" si="16"/>
        <v>0</v>
      </c>
      <c r="H116" s="139">
        <f t="shared" si="17"/>
        <v>0</v>
      </c>
    </row>
    <row r="117" spans="1:8" ht="15.75" outlineLevel="1" x14ac:dyDescent="0.25">
      <c r="A117" s="319" t="s">
        <v>58</v>
      </c>
      <c r="B117" s="320"/>
      <c r="C117" s="320"/>
      <c r="D117" s="320"/>
      <c r="E117" s="320"/>
      <c r="F117" s="320"/>
      <c r="G117" s="154">
        <f>SUM(G101:G116)</f>
        <v>0</v>
      </c>
      <c r="H117" s="119">
        <f>SUM(H101:H116)</f>
        <v>0</v>
      </c>
    </row>
    <row r="118" spans="1:8" ht="15.75" outlineLevel="1" collapsed="1" x14ac:dyDescent="0.25">
      <c r="A118" s="116" t="s">
        <v>151</v>
      </c>
      <c r="B118" s="117"/>
      <c r="C118" s="341" t="s">
        <v>202</v>
      </c>
      <c r="D118" s="342"/>
      <c r="E118" s="342"/>
      <c r="F118" s="342"/>
      <c r="G118" s="342"/>
      <c r="H118" s="343"/>
    </row>
    <row r="119" spans="1:8" ht="30" hidden="1" outlineLevel="2" x14ac:dyDescent="0.25">
      <c r="A119" s="19" t="s">
        <v>369</v>
      </c>
      <c r="B119" s="19">
        <v>94097</v>
      </c>
      <c r="C119" s="20" t="s">
        <v>171</v>
      </c>
      <c r="D119" s="23" t="s">
        <v>23</v>
      </c>
      <c r="E119" s="191">
        <f>'8 - Dren. Sup. - Poços e Bocas'!I35</f>
        <v>0</v>
      </c>
      <c r="F119" s="151"/>
      <c r="G119" s="138">
        <f t="shared" ref="G119:G122" si="18">F119*(1+$G$5)</f>
        <v>0</v>
      </c>
      <c r="H119" s="139">
        <f t="shared" ref="H119" si="19">G119*E119</f>
        <v>0</v>
      </c>
    </row>
    <row r="120" spans="1:8" ht="30" hidden="1" outlineLevel="2" x14ac:dyDescent="0.25">
      <c r="A120" s="19" t="s">
        <v>370</v>
      </c>
      <c r="B120" s="19">
        <v>94098</v>
      </c>
      <c r="C120" s="20" t="s">
        <v>172</v>
      </c>
      <c r="D120" s="23" t="s">
        <v>23</v>
      </c>
      <c r="E120" s="191">
        <f>'8 - Dren. Sup. - Poços e Bocas'!I36</f>
        <v>0</v>
      </c>
      <c r="F120" s="151"/>
      <c r="G120" s="138">
        <f t="shared" si="18"/>
        <v>0</v>
      </c>
      <c r="H120" s="139">
        <f t="shared" ref="H120:H122" si="20">G120*E120</f>
        <v>0</v>
      </c>
    </row>
    <row r="121" spans="1:8" ht="45" hidden="1" outlineLevel="2" x14ac:dyDescent="0.25">
      <c r="A121" s="19" t="s">
        <v>371</v>
      </c>
      <c r="B121" s="19">
        <v>94099</v>
      </c>
      <c r="C121" s="20" t="s">
        <v>173</v>
      </c>
      <c r="D121" s="23" t="s">
        <v>23</v>
      </c>
      <c r="E121" s="191">
        <f>'8 - Dren. Sup. - Poços e Bocas'!I37</f>
        <v>0</v>
      </c>
      <c r="F121" s="151"/>
      <c r="G121" s="138">
        <f t="shared" si="18"/>
        <v>0</v>
      </c>
      <c r="H121" s="139">
        <f t="shared" si="20"/>
        <v>0</v>
      </c>
    </row>
    <row r="122" spans="1:8" ht="45" hidden="1" outlineLevel="2" x14ac:dyDescent="0.25">
      <c r="A122" s="19" t="s">
        <v>372</v>
      </c>
      <c r="B122" s="19">
        <v>94100</v>
      </c>
      <c r="C122" s="21" t="s">
        <v>174</v>
      </c>
      <c r="D122" s="23" t="s">
        <v>23</v>
      </c>
      <c r="E122" s="191">
        <f>'8 - Dren. Sup. - Poços e Bocas'!I38</f>
        <v>0</v>
      </c>
      <c r="F122" s="151"/>
      <c r="G122" s="138">
        <f t="shared" si="18"/>
        <v>0</v>
      </c>
      <c r="H122" s="139">
        <f t="shared" si="20"/>
        <v>0</v>
      </c>
    </row>
    <row r="123" spans="1:8" ht="15.75" outlineLevel="1" x14ac:dyDescent="0.25">
      <c r="A123" s="319" t="s">
        <v>58</v>
      </c>
      <c r="B123" s="320"/>
      <c r="C123" s="320"/>
      <c r="D123" s="320"/>
      <c r="E123" s="320"/>
      <c r="F123" s="320"/>
      <c r="G123" s="154">
        <f>SUM(G119:G122)</f>
        <v>0</v>
      </c>
      <c r="H123" s="119">
        <f>SUM(H119:H122)</f>
        <v>0</v>
      </c>
    </row>
    <row r="124" spans="1:8" ht="15.75" outlineLevel="1" collapsed="1" x14ac:dyDescent="0.25">
      <c r="A124" s="116" t="s">
        <v>308</v>
      </c>
      <c r="B124" s="117"/>
      <c r="C124" s="335" t="s">
        <v>201</v>
      </c>
      <c r="D124" s="336"/>
      <c r="E124" s="336"/>
      <c r="F124" s="336"/>
      <c r="G124" s="336"/>
      <c r="H124" s="337"/>
    </row>
    <row r="125" spans="1:8" ht="45" hidden="1" outlineLevel="2" x14ac:dyDescent="0.25">
      <c r="A125" s="19" t="s">
        <v>373</v>
      </c>
      <c r="B125" s="19">
        <v>94102</v>
      </c>
      <c r="C125" s="20" t="s">
        <v>180</v>
      </c>
      <c r="D125" s="16" t="s">
        <v>33</v>
      </c>
      <c r="E125" s="191">
        <f>'8 - Dren. Sup. - Poços e Bocas'!I40</f>
        <v>0</v>
      </c>
      <c r="F125" s="151"/>
      <c r="G125" s="138">
        <f t="shared" ref="G125:G140" si="21">F125*(1+$G$5)</f>
        <v>0</v>
      </c>
      <c r="H125" s="139">
        <f t="shared" ref="H125" si="22">G125*E125</f>
        <v>0</v>
      </c>
    </row>
    <row r="126" spans="1:8" ht="45" hidden="1" outlineLevel="2" x14ac:dyDescent="0.25">
      <c r="A126" s="19" t="s">
        <v>374</v>
      </c>
      <c r="B126" s="19">
        <v>94103</v>
      </c>
      <c r="C126" s="20" t="s">
        <v>181</v>
      </c>
      <c r="D126" s="16" t="s">
        <v>33</v>
      </c>
      <c r="E126" s="191">
        <f>'8 - Dren. Sup. - Poços e Bocas'!I41</f>
        <v>0</v>
      </c>
      <c r="F126" s="151"/>
      <c r="G126" s="138">
        <f t="shared" si="21"/>
        <v>0</v>
      </c>
      <c r="H126" s="139">
        <f t="shared" ref="H126:H140" si="23">G126*E126</f>
        <v>0</v>
      </c>
    </row>
    <row r="127" spans="1:8" ht="45" hidden="1" outlineLevel="2" x14ac:dyDescent="0.25">
      <c r="A127" s="19" t="s">
        <v>375</v>
      </c>
      <c r="B127" s="19">
        <v>94104</v>
      </c>
      <c r="C127" s="20" t="s">
        <v>175</v>
      </c>
      <c r="D127" s="16" t="s">
        <v>33</v>
      </c>
      <c r="E127" s="191">
        <f>'8 - Dren. Sup. - Poços e Bocas'!I42</f>
        <v>0</v>
      </c>
      <c r="F127" s="151"/>
      <c r="G127" s="138">
        <f t="shared" si="21"/>
        <v>0</v>
      </c>
      <c r="H127" s="139">
        <f t="shared" si="23"/>
        <v>0</v>
      </c>
    </row>
    <row r="128" spans="1:8" ht="45" hidden="1" outlineLevel="2" x14ac:dyDescent="0.25">
      <c r="A128" s="19" t="s">
        <v>376</v>
      </c>
      <c r="B128" s="19">
        <v>94105</v>
      </c>
      <c r="C128" s="20" t="s">
        <v>176</v>
      </c>
      <c r="D128" s="16" t="s">
        <v>33</v>
      </c>
      <c r="E128" s="191">
        <f>'8 - Dren. Sup. - Poços e Bocas'!I43</f>
        <v>0</v>
      </c>
      <c r="F128" s="151"/>
      <c r="G128" s="138">
        <f t="shared" si="21"/>
        <v>0</v>
      </c>
      <c r="H128" s="139">
        <f t="shared" si="23"/>
        <v>0</v>
      </c>
    </row>
    <row r="129" spans="1:8" ht="45" hidden="1" outlineLevel="2" x14ac:dyDescent="0.25">
      <c r="A129" s="19" t="s">
        <v>377</v>
      </c>
      <c r="B129" s="19">
        <v>94106</v>
      </c>
      <c r="C129" s="20" t="s">
        <v>177</v>
      </c>
      <c r="D129" s="16" t="s">
        <v>33</v>
      </c>
      <c r="E129" s="191">
        <f>'8 - Dren. Sup. - Poços e Bocas'!I44</f>
        <v>0</v>
      </c>
      <c r="F129" s="151"/>
      <c r="G129" s="138">
        <f t="shared" si="21"/>
        <v>0</v>
      </c>
      <c r="H129" s="139">
        <f t="shared" si="23"/>
        <v>0</v>
      </c>
    </row>
    <row r="130" spans="1:8" ht="45" hidden="1" outlineLevel="2" x14ac:dyDescent="0.25">
      <c r="A130" s="19" t="s">
        <v>378</v>
      </c>
      <c r="B130" s="19">
        <v>94107</v>
      </c>
      <c r="C130" s="20" t="s">
        <v>178</v>
      </c>
      <c r="D130" s="16" t="s">
        <v>33</v>
      </c>
      <c r="E130" s="191">
        <f>'8 - Dren. Sup. - Poços e Bocas'!I45</f>
        <v>0</v>
      </c>
      <c r="F130" s="151"/>
      <c r="G130" s="138">
        <f t="shared" si="21"/>
        <v>0</v>
      </c>
      <c r="H130" s="139">
        <f t="shared" si="23"/>
        <v>0</v>
      </c>
    </row>
    <row r="131" spans="1:8" ht="45" hidden="1" outlineLevel="2" x14ac:dyDescent="0.25">
      <c r="A131" s="19" t="s">
        <v>379</v>
      </c>
      <c r="B131" s="19">
        <v>94108</v>
      </c>
      <c r="C131" s="20" t="s">
        <v>179</v>
      </c>
      <c r="D131" s="16" t="s">
        <v>33</v>
      </c>
      <c r="E131" s="191">
        <f>'8 - Dren. Sup. - Poços e Bocas'!I46</f>
        <v>0</v>
      </c>
      <c r="F131" s="151"/>
      <c r="G131" s="138">
        <f t="shared" si="21"/>
        <v>0</v>
      </c>
      <c r="H131" s="139">
        <f t="shared" si="23"/>
        <v>0</v>
      </c>
    </row>
    <row r="132" spans="1:8" ht="45" hidden="1" outlineLevel="2" x14ac:dyDescent="0.25">
      <c r="A132" s="19" t="s">
        <v>380</v>
      </c>
      <c r="B132" s="19">
        <v>94110</v>
      </c>
      <c r="C132" s="20" t="s">
        <v>182</v>
      </c>
      <c r="D132" s="16" t="s">
        <v>33</v>
      </c>
      <c r="E132" s="191">
        <f>'8 - Dren. Sup. - Poços e Bocas'!I47</f>
        <v>0</v>
      </c>
      <c r="F132" s="151"/>
      <c r="G132" s="138">
        <f t="shared" si="21"/>
        <v>0</v>
      </c>
      <c r="H132" s="139">
        <f t="shared" si="23"/>
        <v>0</v>
      </c>
    </row>
    <row r="133" spans="1:8" ht="45" hidden="1" outlineLevel="2" x14ac:dyDescent="0.25">
      <c r="A133" s="19" t="s">
        <v>381</v>
      </c>
      <c r="B133" s="19">
        <v>94111</v>
      </c>
      <c r="C133" s="20" t="s">
        <v>183</v>
      </c>
      <c r="D133" s="16" t="s">
        <v>33</v>
      </c>
      <c r="E133" s="191">
        <f>'8 - Dren. Sup. - Poços e Bocas'!I48</f>
        <v>0</v>
      </c>
      <c r="F133" s="151"/>
      <c r="G133" s="138">
        <f t="shared" si="21"/>
        <v>0</v>
      </c>
      <c r="H133" s="139">
        <f t="shared" si="23"/>
        <v>0</v>
      </c>
    </row>
    <row r="134" spans="1:8" ht="45" hidden="1" outlineLevel="2" x14ac:dyDescent="0.25">
      <c r="A134" s="19" t="s">
        <v>382</v>
      </c>
      <c r="B134" s="19">
        <v>94112</v>
      </c>
      <c r="C134" s="20" t="s">
        <v>184</v>
      </c>
      <c r="D134" s="16" t="s">
        <v>33</v>
      </c>
      <c r="E134" s="191">
        <f>'8 - Dren. Sup. - Poços e Bocas'!I49</f>
        <v>0</v>
      </c>
      <c r="F134" s="151"/>
      <c r="G134" s="138">
        <f t="shared" si="21"/>
        <v>0</v>
      </c>
      <c r="H134" s="139">
        <f t="shared" si="23"/>
        <v>0</v>
      </c>
    </row>
    <row r="135" spans="1:8" ht="45" hidden="1" outlineLevel="2" x14ac:dyDescent="0.25">
      <c r="A135" s="19" t="s">
        <v>383</v>
      </c>
      <c r="B135" s="19">
        <v>94113</v>
      </c>
      <c r="C135" s="20" t="s">
        <v>185</v>
      </c>
      <c r="D135" s="16" t="s">
        <v>33</v>
      </c>
      <c r="E135" s="191">
        <f>'8 - Dren. Sup. - Poços e Bocas'!I50</f>
        <v>0</v>
      </c>
      <c r="F135" s="151"/>
      <c r="G135" s="138">
        <f t="shared" si="21"/>
        <v>0</v>
      </c>
      <c r="H135" s="139">
        <f t="shared" si="23"/>
        <v>0</v>
      </c>
    </row>
    <row r="136" spans="1:8" ht="45" hidden="1" outlineLevel="2" x14ac:dyDescent="0.25">
      <c r="A136" s="19" t="s">
        <v>384</v>
      </c>
      <c r="B136" s="19">
        <v>94114</v>
      </c>
      <c r="C136" s="20" t="s">
        <v>186</v>
      </c>
      <c r="D136" s="16" t="s">
        <v>33</v>
      </c>
      <c r="E136" s="191">
        <f>'8 - Dren. Sup. - Poços e Bocas'!I51</f>
        <v>0</v>
      </c>
      <c r="F136" s="151"/>
      <c r="G136" s="138">
        <f t="shared" si="21"/>
        <v>0</v>
      </c>
      <c r="H136" s="139">
        <f t="shared" si="23"/>
        <v>0</v>
      </c>
    </row>
    <row r="137" spans="1:8" ht="45" hidden="1" outlineLevel="2" x14ac:dyDescent="0.25">
      <c r="A137" s="19" t="s">
        <v>385</v>
      </c>
      <c r="B137" s="19">
        <v>94115</v>
      </c>
      <c r="C137" s="20" t="s">
        <v>187</v>
      </c>
      <c r="D137" s="16" t="s">
        <v>33</v>
      </c>
      <c r="E137" s="191">
        <f>'8 - Dren. Sup. - Poços e Bocas'!I52</f>
        <v>0</v>
      </c>
      <c r="F137" s="151"/>
      <c r="G137" s="138">
        <f t="shared" si="21"/>
        <v>0</v>
      </c>
      <c r="H137" s="139">
        <f t="shared" si="23"/>
        <v>0</v>
      </c>
    </row>
    <row r="138" spans="1:8" ht="45" hidden="1" outlineLevel="2" x14ac:dyDescent="0.25">
      <c r="A138" s="19" t="s">
        <v>386</v>
      </c>
      <c r="B138" s="19">
        <v>94116</v>
      </c>
      <c r="C138" s="20" t="s">
        <v>188</v>
      </c>
      <c r="D138" s="16" t="s">
        <v>33</v>
      </c>
      <c r="E138" s="191">
        <f>'8 - Dren. Sup. - Poços e Bocas'!I53</f>
        <v>0</v>
      </c>
      <c r="F138" s="151"/>
      <c r="G138" s="138">
        <f t="shared" si="21"/>
        <v>0</v>
      </c>
      <c r="H138" s="139">
        <f t="shared" si="23"/>
        <v>0</v>
      </c>
    </row>
    <row r="139" spans="1:8" ht="45" hidden="1" outlineLevel="2" x14ac:dyDescent="0.25">
      <c r="A139" s="19" t="s">
        <v>387</v>
      </c>
      <c r="B139" s="19">
        <v>94117</v>
      </c>
      <c r="C139" s="20" t="s">
        <v>189</v>
      </c>
      <c r="D139" s="16" t="s">
        <v>33</v>
      </c>
      <c r="E139" s="191">
        <f>'8 - Dren. Sup. - Poços e Bocas'!I54</f>
        <v>0</v>
      </c>
      <c r="F139" s="151"/>
      <c r="G139" s="138">
        <f t="shared" si="21"/>
        <v>0</v>
      </c>
      <c r="H139" s="139">
        <f t="shared" si="23"/>
        <v>0</v>
      </c>
    </row>
    <row r="140" spans="1:8" ht="45" hidden="1" outlineLevel="2" x14ac:dyDescent="0.25">
      <c r="A140" s="19" t="s">
        <v>388</v>
      </c>
      <c r="B140" s="19">
        <v>94118</v>
      </c>
      <c r="C140" s="20" t="s">
        <v>190</v>
      </c>
      <c r="D140" s="16" t="s">
        <v>33</v>
      </c>
      <c r="E140" s="191">
        <f>'8 - Dren. Sup. - Poços e Bocas'!I55</f>
        <v>0</v>
      </c>
      <c r="F140" s="151"/>
      <c r="G140" s="138">
        <f t="shared" si="21"/>
        <v>0</v>
      </c>
      <c r="H140" s="139">
        <f t="shared" si="23"/>
        <v>0</v>
      </c>
    </row>
    <row r="141" spans="1:8" ht="15.75" outlineLevel="1" x14ac:dyDescent="0.25">
      <c r="A141" s="319" t="s">
        <v>58</v>
      </c>
      <c r="B141" s="320"/>
      <c r="C141" s="320"/>
      <c r="D141" s="320"/>
      <c r="E141" s="320"/>
      <c r="F141" s="320"/>
      <c r="G141" s="154">
        <f>SUM(G125:G140)</f>
        <v>0</v>
      </c>
      <c r="H141" s="119">
        <f>SUM(H125:H140)</f>
        <v>0</v>
      </c>
    </row>
    <row r="142" spans="1:8" outlineLevel="1" collapsed="1" x14ac:dyDescent="0.25">
      <c r="A142" s="24" t="s">
        <v>309</v>
      </c>
      <c r="B142" s="26"/>
      <c r="C142" s="347" t="s">
        <v>231</v>
      </c>
      <c r="D142" s="348"/>
      <c r="E142" s="348"/>
      <c r="F142" s="348"/>
      <c r="G142" s="348"/>
      <c r="H142" s="349"/>
    </row>
    <row r="143" spans="1:8" ht="45" hidden="1" outlineLevel="2" x14ac:dyDescent="0.25">
      <c r="A143" s="19" t="s">
        <v>389</v>
      </c>
      <c r="B143" s="19">
        <v>92210</v>
      </c>
      <c r="C143" s="28" t="s">
        <v>203</v>
      </c>
      <c r="D143" s="16" t="s">
        <v>49</v>
      </c>
      <c r="E143" s="191">
        <f>'8 - Dren. Sup. - Poços e Bocas'!I57</f>
        <v>0</v>
      </c>
      <c r="F143" s="151"/>
      <c r="G143" s="138">
        <f t="shared" ref="G143:G156" si="24">F143*(1+$G$5)</f>
        <v>0</v>
      </c>
      <c r="H143" s="139">
        <f t="shared" ref="H143" si="25">G143*E143</f>
        <v>0</v>
      </c>
    </row>
    <row r="144" spans="1:8" ht="45" hidden="1" outlineLevel="2" x14ac:dyDescent="0.25">
      <c r="A144" s="19" t="s">
        <v>390</v>
      </c>
      <c r="B144" s="19">
        <v>92211</v>
      </c>
      <c r="C144" s="27" t="s">
        <v>204</v>
      </c>
      <c r="D144" s="16" t="s">
        <v>49</v>
      </c>
      <c r="E144" s="191">
        <f>'8 - Dren. Sup. - Poços e Bocas'!I58</f>
        <v>0</v>
      </c>
      <c r="F144" s="151"/>
      <c r="G144" s="138">
        <f t="shared" si="24"/>
        <v>0</v>
      </c>
      <c r="H144" s="139">
        <f t="shared" ref="H144:H156" si="26">G144*E144</f>
        <v>0</v>
      </c>
    </row>
    <row r="145" spans="1:8" ht="35.25" hidden="1" customHeight="1" outlineLevel="2" x14ac:dyDescent="0.25">
      <c r="A145" s="19" t="s">
        <v>391</v>
      </c>
      <c r="B145" s="19">
        <v>92212</v>
      </c>
      <c r="C145" s="27" t="s">
        <v>205</v>
      </c>
      <c r="D145" s="16" t="s">
        <v>49</v>
      </c>
      <c r="E145" s="191">
        <f>'8 - Dren. Sup. - Poços e Bocas'!I59</f>
        <v>0</v>
      </c>
      <c r="F145" s="151"/>
      <c r="G145" s="138">
        <f t="shared" si="24"/>
        <v>0</v>
      </c>
      <c r="H145" s="139">
        <f t="shared" si="26"/>
        <v>0</v>
      </c>
    </row>
    <row r="146" spans="1:8" ht="45" hidden="1" outlineLevel="2" x14ac:dyDescent="0.25">
      <c r="A146" s="19" t="s">
        <v>392</v>
      </c>
      <c r="B146" s="19">
        <v>92213</v>
      </c>
      <c r="C146" s="27" t="s">
        <v>206</v>
      </c>
      <c r="D146" s="16" t="s">
        <v>49</v>
      </c>
      <c r="E146" s="191">
        <f>'8 - Dren. Sup. - Poços e Bocas'!I60</f>
        <v>0</v>
      </c>
      <c r="F146" s="151"/>
      <c r="G146" s="138">
        <f t="shared" si="24"/>
        <v>0</v>
      </c>
      <c r="H146" s="139">
        <f t="shared" si="26"/>
        <v>0</v>
      </c>
    </row>
    <row r="147" spans="1:8" ht="45" hidden="1" outlineLevel="2" x14ac:dyDescent="0.25">
      <c r="A147" s="19" t="s">
        <v>393</v>
      </c>
      <c r="B147" s="19">
        <v>92214</v>
      </c>
      <c r="C147" s="27" t="s">
        <v>207</v>
      </c>
      <c r="D147" s="16" t="s">
        <v>49</v>
      </c>
      <c r="E147" s="191">
        <f>'8 - Dren. Sup. - Poços e Bocas'!I61</f>
        <v>0</v>
      </c>
      <c r="F147" s="151"/>
      <c r="G147" s="138">
        <f t="shared" si="24"/>
        <v>0</v>
      </c>
      <c r="H147" s="139">
        <f t="shared" si="26"/>
        <v>0</v>
      </c>
    </row>
    <row r="148" spans="1:8" ht="45" hidden="1" outlineLevel="2" x14ac:dyDescent="0.25">
      <c r="A148" s="19" t="s">
        <v>394</v>
      </c>
      <c r="B148" s="19">
        <v>92215</v>
      </c>
      <c r="C148" s="27" t="s">
        <v>208</v>
      </c>
      <c r="D148" s="16" t="s">
        <v>49</v>
      </c>
      <c r="E148" s="191">
        <f>'8 - Dren. Sup. - Poços e Bocas'!I62</f>
        <v>0</v>
      </c>
      <c r="F148" s="151"/>
      <c r="G148" s="138">
        <f t="shared" si="24"/>
        <v>0</v>
      </c>
      <c r="H148" s="139">
        <f t="shared" si="26"/>
        <v>0</v>
      </c>
    </row>
    <row r="149" spans="1:8" ht="45" hidden="1" outlineLevel="2" x14ac:dyDescent="0.25">
      <c r="A149" s="19" t="s">
        <v>395</v>
      </c>
      <c r="B149" s="19">
        <v>92216</v>
      </c>
      <c r="C149" s="27" t="s">
        <v>209</v>
      </c>
      <c r="D149" s="16" t="s">
        <v>49</v>
      </c>
      <c r="E149" s="191">
        <f>'8 - Dren. Sup. - Poços e Bocas'!I63</f>
        <v>0</v>
      </c>
      <c r="F149" s="151"/>
      <c r="G149" s="138">
        <f t="shared" si="24"/>
        <v>0</v>
      </c>
      <c r="H149" s="139">
        <f t="shared" si="26"/>
        <v>0</v>
      </c>
    </row>
    <row r="150" spans="1:8" ht="45" hidden="1" outlineLevel="2" x14ac:dyDescent="0.25">
      <c r="A150" s="19" t="s">
        <v>396</v>
      </c>
      <c r="B150" s="19">
        <v>92219</v>
      </c>
      <c r="C150" s="27" t="s">
        <v>210</v>
      </c>
      <c r="D150" s="16" t="s">
        <v>49</v>
      </c>
      <c r="E150" s="191">
        <f>'8 - Dren. Sup. - Poços e Bocas'!I64</f>
        <v>0</v>
      </c>
      <c r="F150" s="151"/>
      <c r="G150" s="138">
        <f t="shared" si="24"/>
        <v>0</v>
      </c>
      <c r="H150" s="139">
        <f t="shared" si="26"/>
        <v>0</v>
      </c>
    </row>
    <row r="151" spans="1:8" ht="45" hidden="1" outlineLevel="2" x14ac:dyDescent="0.25">
      <c r="A151" s="19" t="s">
        <v>397</v>
      </c>
      <c r="B151" s="19">
        <v>92220</v>
      </c>
      <c r="C151" s="27" t="s">
        <v>211</v>
      </c>
      <c r="D151" s="16" t="s">
        <v>49</v>
      </c>
      <c r="E151" s="191">
        <f>'8 - Dren. Sup. - Poços e Bocas'!I65</f>
        <v>0</v>
      </c>
      <c r="F151" s="151"/>
      <c r="G151" s="138">
        <f t="shared" si="24"/>
        <v>0</v>
      </c>
      <c r="H151" s="139">
        <f t="shared" si="26"/>
        <v>0</v>
      </c>
    </row>
    <row r="152" spans="1:8" ht="45" hidden="1" outlineLevel="2" x14ac:dyDescent="0.25">
      <c r="A152" s="19" t="s">
        <v>398</v>
      </c>
      <c r="B152" s="19">
        <v>92221</v>
      </c>
      <c r="C152" s="27" t="s">
        <v>212</v>
      </c>
      <c r="D152" s="16" t="s">
        <v>49</v>
      </c>
      <c r="E152" s="191">
        <f>'8 - Dren. Sup. - Poços e Bocas'!I66</f>
        <v>0</v>
      </c>
      <c r="F152" s="151"/>
      <c r="G152" s="138">
        <f t="shared" si="24"/>
        <v>0</v>
      </c>
      <c r="H152" s="139">
        <f t="shared" si="26"/>
        <v>0</v>
      </c>
    </row>
    <row r="153" spans="1:8" ht="45" hidden="1" outlineLevel="2" x14ac:dyDescent="0.25">
      <c r="A153" s="19" t="s">
        <v>399</v>
      </c>
      <c r="B153" s="19">
        <v>92222</v>
      </c>
      <c r="C153" s="27" t="s">
        <v>213</v>
      </c>
      <c r="D153" s="16" t="s">
        <v>49</v>
      </c>
      <c r="E153" s="191">
        <f>'8 - Dren. Sup. - Poços e Bocas'!I67</f>
        <v>0</v>
      </c>
      <c r="F153" s="151"/>
      <c r="G153" s="138">
        <f t="shared" si="24"/>
        <v>0</v>
      </c>
      <c r="H153" s="139">
        <f t="shared" si="26"/>
        <v>0</v>
      </c>
    </row>
    <row r="154" spans="1:8" ht="45" hidden="1" outlineLevel="2" x14ac:dyDescent="0.25">
      <c r="A154" s="19" t="s">
        <v>400</v>
      </c>
      <c r="B154" s="19">
        <v>92223</v>
      </c>
      <c r="C154" s="27" t="s">
        <v>214</v>
      </c>
      <c r="D154" s="16" t="s">
        <v>49</v>
      </c>
      <c r="E154" s="191">
        <f>'8 - Dren. Sup. - Poços e Bocas'!I68</f>
        <v>0</v>
      </c>
      <c r="F154" s="151"/>
      <c r="G154" s="138">
        <f t="shared" si="24"/>
        <v>0</v>
      </c>
      <c r="H154" s="139">
        <f t="shared" si="26"/>
        <v>0</v>
      </c>
    </row>
    <row r="155" spans="1:8" ht="45" hidden="1" outlineLevel="2" x14ac:dyDescent="0.25">
      <c r="A155" s="19" t="s">
        <v>401</v>
      </c>
      <c r="B155" s="19">
        <v>92224</v>
      </c>
      <c r="C155" s="27" t="s">
        <v>215</v>
      </c>
      <c r="D155" s="16" t="s">
        <v>49</v>
      </c>
      <c r="E155" s="191">
        <f>'8 - Dren. Sup. - Poços e Bocas'!I69</f>
        <v>0</v>
      </c>
      <c r="F155" s="151"/>
      <c r="G155" s="138">
        <f t="shared" si="24"/>
        <v>0</v>
      </c>
      <c r="H155" s="139">
        <f t="shared" si="26"/>
        <v>0</v>
      </c>
    </row>
    <row r="156" spans="1:8" ht="45" hidden="1" outlineLevel="2" x14ac:dyDescent="0.25">
      <c r="A156" s="19" t="s">
        <v>402</v>
      </c>
      <c r="B156" s="19">
        <v>92226</v>
      </c>
      <c r="C156" s="27" t="s">
        <v>216</v>
      </c>
      <c r="D156" s="16" t="s">
        <v>49</v>
      </c>
      <c r="E156" s="191">
        <f>'8 - Dren. Sup. - Poços e Bocas'!I70</f>
        <v>0</v>
      </c>
      <c r="F156" s="151"/>
      <c r="G156" s="138">
        <f t="shared" si="24"/>
        <v>0</v>
      </c>
      <c r="H156" s="139">
        <f t="shared" si="26"/>
        <v>0</v>
      </c>
    </row>
    <row r="157" spans="1:8" ht="15.75" outlineLevel="1" x14ac:dyDescent="0.25">
      <c r="A157" s="319" t="s">
        <v>58</v>
      </c>
      <c r="B157" s="320"/>
      <c r="C157" s="320"/>
      <c r="D157" s="320"/>
      <c r="E157" s="320"/>
      <c r="F157" s="320"/>
      <c r="G157" s="154">
        <f>SUM(G143:G156)</f>
        <v>0</v>
      </c>
      <c r="H157" s="119">
        <f>SUM(H143:H156)</f>
        <v>0</v>
      </c>
    </row>
    <row r="158" spans="1:8" outlineLevel="1" collapsed="1" x14ac:dyDescent="0.25">
      <c r="A158" s="24" t="s">
        <v>403</v>
      </c>
      <c r="B158" s="24"/>
      <c r="C158" s="350" t="s">
        <v>217</v>
      </c>
      <c r="D158" s="351"/>
      <c r="E158" s="351"/>
      <c r="F158" s="351"/>
      <c r="G158" s="351"/>
      <c r="H158" s="352"/>
    </row>
    <row r="159" spans="1:8" ht="45" hidden="1" outlineLevel="2" x14ac:dyDescent="0.25">
      <c r="A159" s="19" t="s">
        <v>404</v>
      </c>
      <c r="B159" s="19" t="s">
        <v>219</v>
      </c>
      <c r="C159" s="27" t="s">
        <v>218</v>
      </c>
      <c r="D159" s="16" t="s">
        <v>220</v>
      </c>
      <c r="E159" s="191">
        <f>'8 - Dren. Sup. - Poços e Bocas'!I72</f>
        <v>0</v>
      </c>
      <c r="F159" s="151"/>
      <c r="G159" s="138">
        <f t="shared" ref="G159:G164" si="27">F159*(1+$G$5)</f>
        <v>0</v>
      </c>
      <c r="H159" s="139">
        <f t="shared" ref="H159" si="28">G159*E159</f>
        <v>0</v>
      </c>
    </row>
    <row r="160" spans="1:8" ht="45" hidden="1" outlineLevel="2" x14ac:dyDescent="0.25">
      <c r="A160" s="19" t="s">
        <v>405</v>
      </c>
      <c r="B160" s="19" t="s">
        <v>222</v>
      </c>
      <c r="C160" s="20" t="s">
        <v>221</v>
      </c>
      <c r="D160" s="16" t="s">
        <v>220</v>
      </c>
      <c r="E160" s="191">
        <f>'8 - Dren. Sup. - Poços e Bocas'!I73</f>
        <v>0</v>
      </c>
      <c r="F160" s="151"/>
      <c r="G160" s="138">
        <f t="shared" si="27"/>
        <v>0</v>
      </c>
      <c r="H160" s="139">
        <f t="shared" ref="H160:H164" si="29">G160*E160</f>
        <v>0</v>
      </c>
    </row>
    <row r="161" spans="1:8" ht="45" hidden="1" outlineLevel="2" x14ac:dyDescent="0.25">
      <c r="A161" s="19" t="s">
        <v>406</v>
      </c>
      <c r="B161" s="19" t="s">
        <v>224</v>
      </c>
      <c r="C161" s="20" t="s">
        <v>223</v>
      </c>
      <c r="D161" s="16" t="s">
        <v>220</v>
      </c>
      <c r="E161" s="191">
        <f>'8 - Dren. Sup. - Poços e Bocas'!I74</f>
        <v>0</v>
      </c>
      <c r="F161" s="151"/>
      <c r="G161" s="138">
        <f t="shared" si="27"/>
        <v>0</v>
      </c>
      <c r="H161" s="139">
        <f t="shared" si="29"/>
        <v>0</v>
      </c>
    </row>
    <row r="162" spans="1:8" ht="45" hidden="1" outlineLevel="2" x14ac:dyDescent="0.25">
      <c r="A162" s="19" t="s">
        <v>407</v>
      </c>
      <c r="B162" s="19" t="s">
        <v>226</v>
      </c>
      <c r="C162" s="20" t="s">
        <v>225</v>
      </c>
      <c r="D162" s="16" t="s">
        <v>220</v>
      </c>
      <c r="E162" s="191">
        <f>'8 - Dren. Sup. - Poços e Bocas'!I75</f>
        <v>0</v>
      </c>
      <c r="F162" s="151"/>
      <c r="G162" s="138">
        <f t="shared" si="27"/>
        <v>0</v>
      </c>
      <c r="H162" s="139">
        <f t="shared" si="29"/>
        <v>0</v>
      </c>
    </row>
    <row r="163" spans="1:8" ht="45" hidden="1" outlineLevel="2" x14ac:dyDescent="0.25">
      <c r="A163" s="19" t="s">
        <v>408</v>
      </c>
      <c r="B163" s="19" t="s">
        <v>228</v>
      </c>
      <c r="C163" s="20" t="s">
        <v>227</v>
      </c>
      <c r="D163" s="16" t="s">
        <v>220</v>
      </c>
      <c r="E163" s="191">
        <f>'8 - Dren. Sup. - Poços e Bocas'!I76</f>
        <v>0</v>
      </c>
      <c r="F163" s="151"/>
      <c r="G163" s="138">
        <f t="shared" si="27"/>
        <v>0</v>
      </c>
      <c r="H163" s="139">
        <f t="shared" si="29"/>
        <v>0</v>
      </c>
    </row>
    <row r="164" spans="1:8" ht="47.1" hidden="1" customHeight="1" outlineLevel="2" x14ac:dyDescent="0.25">
      <c r="A164" s="19" t="s">
        <v>409</v>
      </c>
      <c r="B164" s="19" t="s">
        <v>229</v>
      </c>
      <c r="C164" s="20" t="s">
        <v>230</v>
      </c>
      <c r="D164" s="16" t="s">
        <v>220</v>
      </c>
      <c r="E164" s="191">
        <f>'8 - Dren. Sup. - Poços e Bocas'!I77</f>
        <v>0</v>
      </c>
      <c r="F164" s="151"/>
      <c r="G164" s="138">
        <f t="shared" si="27"/>
        <v>0</v>
      </c>
      <c r="H164" s="139">
        <f t="shared" si="29"/>
        <v>0</v>
      </c>
    </row>
    <row r="165" spans="1:8" ht="15.75" outlineLevel="1" x14ac:dyDescent="0.25">
      <c r="A165" s="319" t="s">
        <v>58</v>
      </c>
      <c r="B165" s="320"/>
      <c r="C165" s="320"/>
      <c r="D165" s="320"/>
      <c r="E165" s="320"/>
      <c r="F165" s="320"/>
      <c r="G165" s="154">
        <f>SUM(G159:G164)</f>
        <v>0</v>
      </c>
      <c r="H165" s="119">
        <f>SUM(H159:H164)</f>
        <v>0</v>
      </c>
    </row>
    <row r="166" spans="1:8" outlineLevel="1" collapsed="1" x14ac:dyDescent="0.25">
      <c r="A166" s="24" t="s">
        <v>446</v>
      </c>
      <c r="B166" s="24"/>
      <c r="C166" s="347" t="s">
        <v>247</v>
      </c>
      <c r="D166" s="348"/>
      <c r="E166" s="348"/>
      <c r="F166" s="348"/>
      <c r="G166" s="348"/>
      <c r="H166" s="349"/>
    </row>
    <row r="167" spans="1:8" ht="15.75" hidden="1" outlineLevel="2" x14ac:dyDescent="0.25">
      <c r="A167" s="19" t="s">
        <v>410</v>
      </c>
      <c r="B167" s="19">
        <v>83346</v>
      </c>
      <c r="C167" s="20" t="s">
        <v>248</v>
      </c>
      <c r="D167" s="16" t="s">
        <v>33</v>
      </c>
      <c r="E167" s="179">
        <f>'8 - Dren. Sup. - Poços e Bocas'!I79</f>
        <v>0</v>
      </c>
      <c r="F167" s="149"/>
      <c r="G167" s="138">
        <f t="shared" ref="G167:G177" si="30">F167*(1+$G$5)</f>
        <v>0</v>
      </c>
      <c r="H167" s="139">
        <f t="shared" ref="H167" si="31">G167*E167</f>
        <v>0</v>
      </c>
    </row>
    <row r="168" spans="1:8" ht="60" hidden="1" outlineLevel="2" x14ac:dyDescent="0.25">
      <c r="A168" s="19" t="s">
        <v>411</v>
      </c>
      <c r="B168" s="19">
        <v>93374</v>
      </c>
      <c r="C168" s="27" t="s">
        <v>249</v>
      </c>
      <c r="D168" s="16" t="s">
        <v>33</v>
      </c>
      <c r="E168" s="179">
        <f>'8 - Dren. Sup. - Poços e Bocas'!I80</f>
        <v>0</v>
      </c>
      <c r="F168" s="151"/>
      <c r="G168" s="138">
        <f t="shared" si="30"/>
        <v>0</v>
      </c>
      <c r="H168" s="139">
        <f t="shared" ref="H168:H177" si="32">G168*E168</f>
        <v>0</v>
      </c>
    </row>
    <row r="169" spans="1:8" ht="60" hidden="1" outlineLevel="2" x14ac:dyDescent="0.25">
      <c r="A169" s="19" t="s">
        <v>412</v>
      </c>
      <c r="B169" s="19">
        <v>93375</v>
      </c>
      <c r="C169" s="27" t="s">
        <v>250</v>
      </c>
      <c r="D169" s="16" t="s">
        <v>33</v>
      </c>
      <c r="E169" s="179">
        <f>'8 - Dren. Sup. - Poços e Bocas'!I81</f>
        <v>0</v>
      </c>
      <c r="F169" s="151"/>
      <c r="G169" s="138">
        <f t="shared" si="30"/>
        <v>0</v>
      </c>
      <c r="H169" s="139">
        <f t="shared" si="32"/>
        <v>0</v>
      </c>
    </row>
    <row r="170" spans="1:8" ht="60" hidden="1" outlineLevel="2" x14ac:dyDescent="0.25">
      <c r="A170" s="19" t="s">
        <v>413</v>
      </c>
      <c r="B170" s="19">
        <v>93376</v>
      </c>
      <c r="C170" s="27" t="s">
        <v>251</v>
      </c>
      <c r="D170" s="16" t="s">
        <v>33</v>
      </c>
      <c r="E170" s="179">
        <f>'8 - Dren. Sup. - Poços e Bocas'!I82</f>
        <v>0</v>
      </c>
      <c r="F170" s="151"/>
      <c r="G170" s="138">
        <f t="shared" si="30"/>
        <v>0</v>
      </c>
      <c r="H170" s="139">
        <f t="shared" si="32"/>
        <v>0</v>
      </c>
    </row>
    <row r="171" spans="1:8" ht="60" hidden="1" outlineLevel="2" x14ac:dyDescent="0.25">
      <c r="A171" s="19" t="s">
        <v>414</v>
      </c>
      <c r="B171" s="19">
        <v>93377</v>
      </c>
      <c r="C171" s="27" t="s">
        <v>252</v>
      </c>
      <c r="D171" s="16" t="s">
        <v>33</v>
      </c>
      <c r="E171" s="179">
        <f>'8 - Dren. Sup. - Poços e Bocas'!I83</f>
        <v>0</v>
      </c>
      <c r="F171" s="151"/>
      <c r="G171" s="138">
        <f t="shared" si="30"/>
        <v>0</v>
      </c>
      <c r="H171" s="139">
        <f t="shared" si="32"/>
        <v>0</v>
      </c>
    </row>
    <row r="172" spans="1:8" ht="60" hidden="1" outlineLevel="2" x14ac:dyDescent="0.25">
      <c r="A172" s="19" t="s">
        <v>415</v>
      </c>
      <c r="B172" s="19">
        <v>93378</v>
      </c>
      <c r="C172" s="27" t="s">
        <v>253</v>
      </c>
      <c r="D172" s="16" t="s">
        <v>33</v>
      </c>
      <c r="E172" s="179">
        <f>'8 - Dren. Sup. - Poços e Bocas'!I84</f>
        <v>0</v>
      </c>
      <c r="F172" s="151"/>
      <c r="G172" s="138">
        <f t="shared" si="30"/>
        <v>0</v>
      </c>
      <c r="H172" s="139">
        <f t="shared" si="32"/>
        <v>0</v>
      </c>
    </row>
    <row r="173" spans="1:8" ht="60" hidden="1" outlineLevel="2" x14ac:dyDescent="0.25">
      <c r="A173" s="19" t="s">
        <v>416</v>
      </c>
      <c r="B173" s="19">
        <v>93379</v>
      </c>
      <c r="C173" s="27" t="s">
        <v>254</v>
      </c>
      <c r="D173" s="16" t="s">
        <v>33</v>
      </c>
      <c r="E173" s="179">
        <f>'8 - Dren. Sup. - Poços e Bocas'!I85</f>
        <v>0</v>
      </c>
      <c r="F173" s="151"/>
      <c r="G173" s="138">
        <f t="shared" si="30"/>
        <v>0</v>
      </c>
      <c r="H173" s="139">
        <f t="shared" si="32"/>
        <v>0</v>
      </c>
    </row>
    <row r="174" spans="1:8" ht="60" hidden="1" outlineLevel="2" x14ac:dyDescent="0.25">
      <c r="A174" s="19" t="s">
        <v>417</v>
      </c>
      <c r="B174" s="19">
        <v>93380</v>
      </c>
      <c r="C174" s="27" t="s">
        <v>255</v>
      </c>
      <c r="D174" s="16" t="s">
        <v>33</v>
      </c>
      <c r="E174" s="179">
        <f>'8 - Dren. Sup. - Poços e Bocas'!I86</f>
        <v>0</v>
      </c>
      <c r="F174" s="151"/>
      <c r="G174" s="138">
        <f t="shared" si="30"/>
        <v>0</v>
      </c>
      <c r="H174" s="139">
        <f t="shared" si="32"/>
        <v>0</v>
      </c>
    </row>
    <row r="175" spans="1:8" ht="60" hidden="1" outlineLevel="2" x14ac:dyDescent="0.25">
      <c r="A175" s="19" t="s">
        <v>418</v>
      </c>
      <c r="B175" s="19">
        <v>93381</v>
      </c>
      <c r="C175" s="27" t="s">
        <v>256</v>
      </c>
      <c r="D175" s="16" t="s">
        <v>33</v>
      </c>
      <c r="E175" s="179">
        <f>'8 - Dren. Sup. - Poços e Bocas'!I87</f>
        <v>0</v>
      </c>
      <c r="F175" s="151"/>
      <c r="G175" s="138">
        <f t="shared" si="30"/>
        <v>0</v>
      </c>
      <c r="H175" s="139">
        <f t="shared" si="32"/>
        <v>0</v>
      </c>
    </row>
    <row r="176" spans="1:8" ht="30" hidden="1" outlineLevel="2" x14ac:dyDescent="0.25">
      <c r="A176" s="19" t="s">
        <v>419</v>
      </c>
      <c r="B176" s="19">
        <v>93382</v>
      </c>
      <c r="C176" s="27" t="s">
        <v>257</v>
      </c>
      <c r="D176" s="16" t="s">
        <v>33</v>
      </c>
      <c r="E176" s="179">
        <f>'8 - Dren. Sup. - Poços e Bocas'!I88</f>
        <v>0</v>
      </c>
      <c r="F176" s="151"/>
      <c r="G176" s="138">
        <f t="shared" si="30"/>
        <v>0</v>
      </c>
      <c r="H176" s="139">
        <f t="shared" si="32"/>
        <v>0</v>
      </c>
    </row>
    <row r="177" spans="1:8" ht="15.75" hidden="1" outlineLevel="2" x14ac:dyDescent="0.25">
      <c r="A177" s="19" t="s">
        <v>420</v>
      </c>
      <c r="B177" s="19">
        <v>96995</v>
      </c>
      <c r="C177" s="27" t="s">
        <v>258</v>
      </c>
      <c r="D177" s="16" t="s">
        <v>33</v>
      </c>
      <c r="E177" s="179">
        <f>'8 - Dren. Sup. - Poços e Bocas'!I89</f>
        <v>0</v>
      </c>
      <c r="F177" s="151"/>
      <c r="G177" s="138">
        <f t="shared" si="30"/>
        <v>0</v>
      </c>
      <c r="H177" s="139">
        <f t="shared" si="32"/>
        <v>0</v>
      </c>
    </row>
    <row r="178" spans="1:8" ht="15.75" outlineLevel="1" x14ac:dyDescent="0.25">
      <c r="A178" s="319" t="s">
        <v>58</v>
      </c>
      <c r="B178" s="320"/>
      <c r="C178" s="320"/>
      <c r="D178" s="320"/>
      <c r="E178" s="320"/>
      <c r="F178" s="320"/>
      <c r="G178" s="154">
        <f>SUM(G167:G177)</f>
        <v>0</v>
      </c>
      <c r="H178" s="119">
        <f>SUM(H167:H177)</f>
        <v>0</v>
      </c>
    </row>
    <row r="179" spans="1:8" outlineLevel="1" collapsed="1" x14ac:dyDescent="0.25">
      <c r="A179" s="24" t="s">
        <v>421</v>
      </c>
      <c r="B179" s="24"/>
      <c r="C179" s="350" t="s">
        <v>232</v>
      </c>
      <c r="D179" s="351"/>
      <c r="E179" s="351"/>
      <c r="F179" s="351"/>
      <c r="G179" s="351"/>
      <c r="H179" s="352"/>
    </row>
    <row r="180" spans="1:8" ht="30" hidden="1" outlineLevel="2" x14ac:dyDescent="0.25">
      <c r="A180" s="19" t="s">
        <v>422</v>
      </c>
      <c r="B180" s="29" t="s">
        <v>259</v>
      </c>
      <c r="C180" s="21" t="s">
        <v>285</v>
      </c>
      <c r="D180" s="23" t="s">
        <v>220</v>
      </c>
      <c r="E180" s="191">
        <f>'8 - Dren. Sup. - Poços e Bocas'!I91</f>
        <v>0</v>
      </c>
      <c r="F180" s="151"/>
      <c r="G180" s="138">
        <f t="shared" ref="G180:G203" si="33">F180*(1+$G$5)</f>
        <v>0</v>
      </c>
      <c r="H180" s="139">
        <f t="shared" ref="H180" si="34">G180*E180</f>
        <v>0</v>
      </c>
    </row>
    <row r="181" spans="1:8" ht="30" hidden="1" outlineLevel="2" x14ac:dyDescent="0.25">
      <c r="A181" s="19" t="s">
        <v>423</v>
      </c>
      <c r="B181" s="29" t="s">
        <v>260</v>
      </c>
      <c r="C181" s="21" t="s">
        <v>286</v>
      </c>
      <c r="D181" s="23" t="s">
        <v>220</v>
      </c>
      <c r="E181" s="191">
        <f>'8 - Dren. Sup. - Poços e Bocas'!I92</f>
        <v>0</v>
      </c>
      <c r="F181" s="151"/>
      <c r="G181" s="138">
        <f t="shared" si="33"/>
        <v>0</v>
      </c>
      <c r="H181" s="139">
        <f t="shared" ref="H181:H203" si="35">G181*E181</f>
        <v>0</v>
      </c>
    </row>
    <row r="182" spans="1:8" ht="30" hidden="1" outlineLevel="2" x14ac:dyDescent="0.25">
      <c r="A182" s="19" t="s">
        <v>424</v>
      </c>
      <c r="B182" s="29" t="s">
        <v>261</v>
      </c>
      <c r="C182" s="21" t="s">
        <v>287</v>
      </c>
      <c r="D182" s="23" t="s">
        <v>220</v>
      </c>
      <c r="E182" s="191">
        <f>'8 - Dren. Sup. - Poços e Bocas'!I93</f>
        <v>0</v>
      </c>
      <c r="F182" s="151"/>
      <c r="G182" s="138">
        <f t="shared" si="33"/>
        <v>0</v>
      </c>
      <c r="H182" s="139">
        <f t="shared" si="35"/>
        <v>0</v>
      </c>
    </row>
    <row r="183" spans="1:8" ht="30" hidden="1" outlineLevel="2" x14ac:dyDescent="0.25">
      <c r="A183" s="19" t="s">
        <v>425</v>
      </c>
      <c r="B183" s="29" t="s">
        <v>262</v>
      </c>
      <c r="C183" s="21" t="s">
        <v>288</v>
      </c>
      <c r="D183" s="23" t="s">
        <v>220</v>
      </c>
      <c r="E183" s="191">
        <f>'8 - Dren. Sup. - Poços e Bocas'!I94</f>
        <v>0</v>
      </c>
      <c r="F183" s="151"/>
      <c r="G183" s="138">
        <f t="shared" si="33"/>
        <v>0</v>
      </c>
      <c r="H183" s="139">
        <f t="shared" si="35"/>
        <v>0</v>
      </c>
    </row>
    <row r="184" spans="1:8" ht="30" hidden="1" outlineLevel="2" x14ac:dyDescent="0.25">
      <c r="A184" s="19" t="s">
        <v>426</v>
      </c>
      <c r="B184" s="29" t="s">
        <v>263</v>
      </c>
      <c r="C184" s="20" t="s">
        <v>274</v>
      </c>
      <c r="D184" s="23" t="s">
        <v>220</v>
      </c>
      <c r="E184" s="191">
        <f>'8 - Dren. Sup. - Poços e Bocas'!I95</f>
        <v>0</v>
      </c>
      <c r="F184" s="151"/>
      <c r="G184" s="138">
        <f t="shared" si="33"/>
        <v>0</v>
      </c>
      <c r="H184" s="139">
        <f t="shared" si="35"/>
        <v>0</v>
      </c>
    </row>
    <row r="185" spans="1:8" ht="30" hidden="1" outlineLevel="2" x14ac:dyDescent="0.25">
      <c r="A185" s="19" t="s">
        <v>427</v>
      </c>
      <c r="B185" s="29" t="s">
        <v>264</v>
      </c>
      <c r="C185" s="20" t="s">
        <v>275</v>
      </c>
      <c r="D185" s="23" t="s">
        <v>220</v>
      </c>
      <c r="E185" s="191">
        <f>'8 - Dren. Sup. - Poços e Bocas'!I96</f>
        <v>0</v>
      </c>
      <c r="F185" s="151"/>
      <c r="G185" s="138">
        <f t="shared" si="33"/>
        <v>0</v>
      </c>
      <c r="H185" s="139">
        <f t="shared" si="35"/>
        <v>0</v>
      </c>
    </row>
    <row r="186" spans="1:8" ht="30" hidden="1" outlineLevel="2" x14ac:dyDescent="0.25">
      <c r="A186" s="19" t="s">
        <v>428</v>
      </c>
      <c r="B186" s="29" t="s">
        <v>265</v>
      </c>
      <c r="C186" s="20" t="s">
        <v>276</v>
      </c>
      <c r="D186" s="23" t="s">
        <v>220</v>
      </c>
      <c r="E186" s="191">
        <f>'8 - Dren. Sup. - Poços e Bocas'!I97</f>
        <v>0</v>
      </c>
      <c r="F186" s="151"/>
      <c r="G186" s="138">
        <f t="shared" si="33"/>
        <v>0</v>
      </c>
      <c r="H186" s="139">
        <f t="shared" si="35"/>
        <v>0</v>
      </c>
    </row>
    <row r="187" spans="1:8" ht="30" hidden="1" outlineLevel="2" x14ac:dyDescent="0.25">
      <c r="A187" s="19" t="s">
        <v>429</v>
      </c>
      <c r="B187" s="29" t="s">
        <v>266</v>
      </c>
      <c r="C187" s="21" t="s">
        <v>277</v>
      </c>
      <c r="D187" s="23" t="s">
        <v>220</v>
      </c>
      <c r="E187" s="191">
        <f>'8 - Dren. Sup. - Poços e Bocas'!I98</f>
        <v>0</v>
      </c>
      <c r="F187" s="151"/>
      <c r="G187" s="138">
        <f t="shared" si="33"/>
        <v>0</v>
      </c>
      <c r="H187" s="139">
        <f t="shared" si="35"/>
        <v>0</v>
      </c>
    </row>
    <row r="188" spans="1:8" ht="30" hidden="1" outlineLevel="2" x14ac:dyDescent="0.25">
      <c r="A188" s="19" t="s">
        <v>430</v>
      </c>
      <c r="B188" s="29" t="s">
        <v>267</v>
      </c>
      <c r="C188" s="21" t="s">
        <v>278</v>
      </c>
      <c r="D188" s="23" t="s">
        <v>220</v>
      </c>
      <c r="E188" s="191">
        <f>'8 - Dren. Sup. - Poços e Bocas'!I99</f>
        <v>0</v>
      </c>
      <c r="F188" s="151"/>
      <c r="G188" s="138">
        <f t="shared" si="33"/>
        <v>0</v>
      </c>
      <c r="H188" s="139">
        <f t="shared" si="35"/>
        <v>0</v>
      </c>
    </row>
    <row r="189" spans="1:8" ht="30" hidden="1" outlineLevel="2" x14ac:dyDescent="0.25">
      <c r="A189" s="19" t="s">
        <v>431</v>
      </c>
      <c r="B189" s="29" t="s">
        <v>289</v>
      </c>
      <c r="C189" s="21" t="s">
        <v>290</v>
      </c>
      <c r="D189" s="23" t="s">
        <v>220</v>
      </c>
      <c r="E189" s="191">
        <f>'8 - Dren. Sup. - Poços e Bocas'!I100</f>
        <v>0</v>
      </c>
      <c r="F189" s="151"/>
      <c r="G189" s="138">
        <f t="shared" si="33"/>
        <v>0</v>
      </c>
      <c r="H189" s="139">
        <f t="shared" si="35"/>
        <v>0</v>
      </c>
    </row>
    <row r="190" spans="1:8" ht="30" hidden="1" outlineLevel="2" x14ac:dyDescent="0.25">
      <c r="A190" s="19" t="s">
        <v>432</v>
      </c>
      <c r="B190" s="29" t="s">
        <v>268</v>
      </c>
      <c r="C190" s="21" t="s">
        <v>279</v>
      </c>
      <c r="D190" s="23" t="s">
        <v>220</v>
      </c>
      <c r="E190" s="191">
        <f>'8 - Dren. Sup. - Poços e Bocas'!I101</f>
        <v>0</v>
      </c>
      <c r="F190" s="151"/>
      <c r="G190" s="138">
        <f t="shared" si="33"/>
        <v>0</v>
      </c>
      <c r="H190" s="139">
        <f t="shared" si="35"/>
        <v>0</v>
      </c>
    </row>
    <row r="191" spans="1:8" ht="30" hidden="1" outlineLevel="2" x14ac:dyDescent="0.25">
      <c r="A191" s="19" t="s">
        <v>433</v>
      </c>
      <c r="B191" s="29" t="s">
        <v>269</v>
      </c>
      <c r="C191" s="21" t="s">
        <v>280</v>
      </c>
      <c r="D191" s="23" t="s">
        <v>220</v>
      </c>
      <c r="E191" s="191">
        <f>'8 - Dren. Sup. - Poços e Bocas'!I102</f>
        <v>0</v>
      </c>
      <c r="F191" s="151"/>
      <c r="G191" s="138">
        <f t="shared" si="33"/>
        <v>0</v>
      </c>
      <c r="H191" s="139">
        <f t="shared" si="35"/>
        <v>0</v>
      </c>
    </row>
    <row r="192" spans="1:8" ht="30" hidden="1" outlineLevel="2" x14ac:dyDescent="0.25">
      <c r="A192" s="19" t="s">
        <v>434</v>
      </c>
      <c r="B192" s="29" t="s">
        <v>270</v>
      </c>
      <c r="C192" s="21" t="s">
        <v>281</v>
      </c>
      <c r="D192" s="23" t="s">
        <v>220</v>
      </c>
      <c r="E192" s="191">
        <f>'8 - Dren. Sup. - Poços e Bocas'!I103</f>
        <v>0</v>
      </c>
      <c r="F192" s="151"/>
      <c r="G192" s="138">
        <f t="shared" si="33"/>
        <v>0</v>
      </c>
      <c r="H192" s="139">
        <f t="shared" si="35"/>
        <v>0</v>
      </c>
    </row>
    <row r="193" spans="1:8" ht="30" hidden="1" outlineLevel="2" x14ac:dyDescent="0.25">
      <c r="A193" s="19" t="s">
        <v>435</v>
      </c>
      <c r="B193" s="29" t="s">
        <v>271</v>
      </c>
      <c r="C193" s="21" t="s">
        <v>282</v>
      </c>
      <c r="D193" s="23" t="s">
        <v>220</v>
      </c>
      <c r="E193" s="191">
        <f>'8 - Dren. Sup. - Poços e Bocas'!I104</f>
        <v>0</v>
      </c>
      <c r="F193" s="151"/>
      <c r="G193" s="138">
        <f t="shared" si="33"/>
        <v>0</v>
      </c>
      <c r="H193" s="139">
        <f t="shared" si="35"/>
        <v>0</v>
      </c>
    </row>
    <row r="194" spans="1:8" ht="30" hidden="1" outlineLevel="2" x14ac:dyDescent="0.25">
      <c r="A194" s="19" t="s">
        <v>436</v>
      </c>
      <c r="B194" s="29" t="s">
        <v>272</v>
      </c>
      <c r="C194" s="21" t="s">
        <v>283</v>
      </c>
      <c r="D194" s="23" t="s">
        <v>220</v>
      </c>
      <c r="E194" s="191">
        <f>'8 - Dren. Sup. - Poços e Bocas'!I105</f>
        <v>0</v>
      </c>
      <c r="F194" s="151"/>
      <c r="G194" s="138">
        <f t="shared" si="33"/>
        <v>0</v>
      </c>
      <c r="H194" s="139">
        <f t="shared" si="35"/>
        <v>0</v>
      </c>
    </row>
    <row r="195" spans="1:8" ht="30" hidden="1" outlineLevel="2" x14ac:dyDescent="0.25">
      <c r="A195" s="19" t="s">
        <v>437</v>
      </c>
      <c r="B195" s="29" t="s">
        <v>273</v>
      </c>
      <c r="C195" s="21" t="s">
        <v>284</v>
      </c>
      <c r="D195" s="23" t="s">
        <v>220</v>
      </c>
      <c r="E195" s="191">
        <f>'8 - Dren. Sup. - Poços e Bocas'!I106</f>
        <v>0</v>
      </c>
      <c r="F195" s="151"/>
      <c r="G195" s="138">
        <f t="shared" si="33"/>
        <v>0</v>
      </c>
      <c r="H195" s="139">
        <f t="shared" si="35"/>
        <v>0</v>
      </c>
    </row>
    <row r="196" spans="1:8" ht="30" hidden="1" outlineLevel="2" x14ac:dyDescent="0.25">
      <c r="A196" s="19" t="s">
        <v>438</v>
      </c>
      <c r="B196" s="29" t="s">
        <v>298</v>
      </c>
      <c r="C196" s="27" t="s">
        <v>299</v>
      </c>
      <c r="D196" s="23" t="s">
        <v>220</v>
      </c>
      <c r="E196" s="191">
        <f>'8 - Dren. Sup. - Poços e Bocas'!I107</f>
        <v>0</v>
      </c>
      <c r="F196" s="151"/>
      <c r="G196" s="138">
        <f t="shared" si="33"/>
        <v>0</v>
      </c>
      <c r="H196" s="139">
        <f t="shared" si="35"/>
        <v>0</v>
      </c>
    </row>
    <row r="197" spans="1:8" ht="30" hidden="1" outlineLevel="2" x14ac:dyDescent="0.25">
      <c r="A197" s="19" t="s">
        <v>439</v>
      </c>
      <c r="B197" s="29" t="s">
        <v>291</v>
      </c>
      <c r="C197" s="27" t="s">
        <v>300</v>
      </c>
      <c r="D197" s="23" t="s">
        <v>220</v>
      </c>
      <c r="E197" s="191">
        <f>'8 - Dren. Sup. - Poços e Bocas'!I108</f>
        <v>0</v>
      </c>
      <c r="F197" s="151"/>
      <c r="G197" s="138">
        <f t="shared" si="33"/>
        <v>0</v>
      </c>
      <c r="H197" s="139">
        <f t="shared" si="35"/>
        <v>0</v>
      </c>
    </row>
    <row r="198" spans="1:8" ht="30" hidden="1" outlineLevel="2" x14ac:dyDescent="0.25">
      <c r="A198" s="19" t="s">
        <v>440</v>
      </c>
      <c r="B198" s="29" t="s">
        <v>292</v>
      </c>
      <c r="C198" s="27" t="s">
        <v>301</v>
      </c>
      <c r="D198" s="23" t="s">
        <v>220</v>
      </c>
      <c r="E198" s="191">
        <f>'8 - Dren. Sup. - Poços e Bocas'!I109</f>
        <v>0</v>
      </c>
      <c r="F198" s="151"/>
      <c r="G198" s="138">
        <f t="shared" si="33"/>
        <v>0</v>
      </c>
      <c r="H198" s="139">
        <f t="shared" si="35"/>
        <v>0</v>
      </c>
    </row>
    <row r="199" spans="1:8" ht="30" hidden="1" outlineLevel="2" x14ac:dyDescent="0.25">
      <c r="A199" s="19" t="s">
        <v>441</v>
      </c>
      <c r="B199" s="29" t="s">
        <v>293</v>
      </c>
      <c r="C199" s="27" t="s">
        <v>302</v>
      </c>
      <c r="D199" s="23" t="s">
        <v>220</v>
      </c>
      <c r="E199" s="191">
        <f>'8 - Dren. Sup. - Poços e Bocas'!I110</f>
        <v>0</v>
      </c>
      <c r="F199" s="151"/>
      <c r="G199" s="138">
        <f t="shared" si="33"/>
        <v>0</v>
      </c>
      <c r="H199" s="139">
        <f t="shared" si="35"/>
        <v>0</v>
      </c>
    </row>
    <row r="200" spans="1:8" ht="30" hidden="1" outlineLevel="2" x14ac:dyDescent="0.25">
      <c r="A200" s="19" t="s">
        <v>442</v>
      </c>
      <c r="B200" s="29" t="s">
        <v>294</v>
      </c>
      <c r="C200" s="27" t="s">
        <v>303</v>
      </c>
      <c r="D200" s="23" t="s">
        <v>220</v>
      </c>
      <c r="E200" s="191">
        <f>'8 - Dren. Sup. - Poços e Bocas'!I111</f>
        <v>0</v>
      </c>
      <c r="F200" s="151"/>
      <c r="G200" s="138">
        <f t="shared" si="33"/>
        <v>0</v>
      </c>
      <c r="H200" s="139">
        <f t="shared" si="35"/>
        <v>0</v>
      </c>
    </row>
    <row r="201" spans="1:8" ht="30" hidden="1" outlineLevel="2" x14ac:dyDescent="0.25">
      <c r="A201" s="19" t="s">
        <v>443</v>
      </c>
      <c r="B201" s="29" t="s">
        <v>295</v>
      </c>
      <c r="C201" s="27" t="s">
        <v>304</v>
      </c>
      <c r="D201" s="23" t="s">
        <v>220</v>
      </c>
      <c r="E201" s="191">
        <f>'8 - Dren. Sup. - Poços e Bocas'!I112</f>
        <v>0</v>
      </c>
      <c r="F201" s="151"/>
      <c r="G201" s="138">
        <f t="shared" si="33"/>
        <v>0</v>
      </c>
      <c r="H201" s="139">
        <f t="shared" si="35"/>
        <v>0</v>
      </c>
    </row>
    <row r="202" spans="1:8" ht="30" hidden="1" outlineLevel="2" x14ac:dyDescent="0.25">
      <c r="A202" s="19" t="s">
        <v>444</v>
      </c>
      <c r="B202" s="29" t="s">
        <v>296</v>
      </c>
      <c r="C202" s="27" t="s">
        <v>305</v>
      </c>
      <c r="D202" s="23" t="s">
        <v>220</v>
      </c>
      <c r="E202" s="191">
        <f>'8 - Dren. Sup. - Poços e Bocas'!I113</f>
        <v>0</v>
      </c>
      <c r="F202" s="151"/>
      <c r="G202" s="138">
        <f t="shared" si="33"/>
        <v>0</v>
      </c>
      <c r="H202" s="139">
        <f t="shared" si="35"/>
        <v>0</v>
      </c>
    </row>
    <row r="203" spans="1:8" ht="30" hidden="1" outlineLevel="2" x14ac:dyDescent="0.25">
      <c r="A203" s="19" t="s">
        <v>445</v>
      </c>
      <c r="B203" s="29" t="s">
        <v>297</v>
      </c>
      <c r="C203" s="27" t="s">
        <v>306</v>
      </c>
      <c r="D203" s="23" t="s">
        <v>220</v>
      </c>
      <c r="E203" s="191">
        <f>'8 - Dren. Sup. - Poços e Bocas'!I114</f>
        <v>0</v>
      </c>
      <c r="F203" s="151"/>
      <c r="G203" s="138">
        <f t="shared" si="33"/>
        <v>0</v>
      </c>
      <c r="H203" s="139">
        <f t="shared" si="35"/>
        <v>0</v>
      </c>
    </row>
    <row r="204" spans="1:8" s="52" customFormat="1" ht="15.75" hidden="1" outlineLevel="2" x14ac:dyDescent="0.25">
      <c r="A204" s="319" t="s">
        <v>58</v>
      </c>
      <c r="B204" s="320"/>
      <c r="C204" s="320"/>
      <c r="D204" s="320"/>
      <c r="E204" s="320"/>
      <c r="F204" s="320"/>
      <c r="G204" s="154">
        <f>SUM(G180:G203)</f>
        <v>0</v>
      </c>
      <c r="H204" s="119">
        <f>SUM(H180:H203)</f>
        <v>0</v>
      </c>
    </row>
    <row r="205" spans="1:8" ht="15.75" x14ac:dyDescent="0.25">
      <c r="A205" s="319" t="s">
        <v>57</v>
      </c>
      <c r="B205" s="320"/>
      <c r="C205" s="320"/>
      <c r="D205" s="320"/>
      <c r="E205" s="320"/>
      <c r="F205" s="320"/>
      <c r="G205" s="154">
        <f>SUM(G204,G178,G165,G157,G141,G123,G117,G99)</f>
        <v>0</v>
      </c>
      <c r="H205" s="119">
        <f>SUM(H204,H178,H165,H157,H141,H123,H117,H99)</f>
        <v>0</v>
      </c>
    </row>
    <row r="206" spans="1:8" collapsed="1" x14ac:dyDescent="0.25">
      <c r="A206" s="13">
        <v>9</v>
      </c>
      <c r="B206" s="15"/>
      <c r="C206" s="332" t="s">
        <v>73</v>
      </c>
      <c r="D206" s="333"/>
      <c r="E206" s="333"/>
      <c r="F206" s="333"/>
      <c r="G206" s="333"/>
      <c r="H206" s="334"/>
    </row>
    <row r="207" spans="1:8" ht="30" hidden="1" outlineLevel="1" x14ac:dyDescent="0.25">
      <c r="A207" s="35" t="s">
        <v>80</v>
      </c>
      <c r="B207" s="5">
        <v>72888</v>
      </c>
      <c r="C207" s="12" t="s">
        <v>474</v>
      </c>
      <c r="D207" s="16" t="s">
        <v>33</v>
      </c>
      <c r="E207" s="179">
        <f>'9 - Calçadas'!I8</f>
        <v>0</v>
      </c>
      <c r="F207" s="149"/>
      <c r="G207" s="138">
        <f t="shared" ref="G207:G211" si="36">F207*(1+$G$5)</f>
        <v>0</v>
      </c>
      <c r="H207" s="139">
        <f t="shared" ref="H207" si="37">G207*E207</f>
        <v>0</v>
      </c>
    </row>
    <row r="208" spans="1:8" ht="30" hidden="1" outlineLevel="1" x14ac:dyDescent="0.25">
      <c r="A208" s="35" t="s">
        <v>81</v>
      </c>
      <c r="B208" s="5">
        <v>94319</v>
      </c>
      <c r="C208" s="12" t="s">
        <v>307</v>
      </c>
      <c r="D208" s="16" t="s">
        <v>33</v>
      </c>
      <c r="E208" s="179">
        <f>'9 - Calçadas'!I9</f>
        <v>0</v>
      </c>
      <c r="F208" s="138"/>
      <c r="G208" s="138">
        <f t="shared" si="36"/>
        <v>0</v>
      </c>
      <c r="H208" s="139">
        <f t="shared" ref="H208:H211" si="38">G208*E208</f>
        <v>0</v>
      </c>
    </row>
    <row r="209" spans="1:8" ht="30" hidden="1" outlineLevel="1" x14ac:dyDescent="0.25">
      <c r="A209" s="35" t="s">
        <v>447</v>
      </c>
      <c r="B209" s="5" t="s">
        <v>74</v>
      </c>
      <c r="C209" s="12" t="s">
        <v>76</v>
      </c>
      <c r="D209" s="16" t="s">
        <v>33</v>
      </c>
      <c r="E209" s="179">
        <f>'9 - Calçadas'!I10</f>
        <v>0</v>
      </c>
      <c r="F209" s="138"/>
      <c r="G209" s="138">
        <f t="shared" si="36"/>
        <v>0</v>
      </c>
      <c r="H209" s="139">
        <f t="shared" si="38"/>
        <v>0</v>
      </c>
    </row>
    <row r="210" spans="1:8" ht="45" hidden="1" outlineLevel="1" x14ac:dyDescent="0.25">
      <c r="A210" s="35" t="s">
        <v>448</v>
      </c>
      <c r="B210" s="5">
        <v>94990</v>
      </c>
      <c r="C210" s="12" t="s">
        <v>78</v>
      </c>
      <c r="D210" s="16" t="s">
        <v>33</v>
      </c>
      <c r="E210" s="179">
        <f>'9 - Calçadas'!I11</f>
        <v>0</v>
      </c>
      <c r="F210" s="138"/>
      <c r="G210" s="138">
        <f t="shared" si="36"/>
        <v>0</v>
      </c>
      <c r="H210" s="139">
        <f t="shared" si="38"/>
        <v>0</v>
      </c>
    </row>
    <row r="211" spans="1:8" ht="45" hidden="1" outlineLevel="1" x14ac:dyDescent="0.25">
      <c r="A211" s="35" t="s">
        <v>449</v>
      </c>
      <c r="B211" s="5">
        <v>94991</v>
      </c>
      <c r="C211" s="12" t="s">
        <v>130</v>
      </c>
      <c r="D211" s="16" t="s">
        <v>33</v>
      </c>
      <c r="E211" s="179">
        <f>'9 - Calçadas'!I12</f>
        <v>0</v>
      </c>
      <c r="F211" s="138"/>
      <c r="G211" s="138">
        <f t="shared" si="36"/>
        <v>0</v>
      </c>
      <c r="H211" s="139">
        <f t="shared" si="38"/>
        <v>0</v>
      </c>
    </row>
    <row r="212" spans="1:8" ht="15.75" x14ac:dyDescent="0.25">
      <c r="A212" s="319" t="s">
        <v>57</v>
      </c>
      <c r="B212" s="320"/>
      <c r="C212" s="320"/>
      <c r="D212" s="320"/>
      <c r="E212" s="320"/>
      <c r="F212" s="320"/>
      <c r="G212" s="154">
        <f>SUM(G207:G211)</f>
        <v>0</v>
      </c>
      <c r="H212" s="119">
        <f>SUM(H207:H211)</f>
        <v>0</v>
      </c>
    </row>
    <row r="213" spans="1:8" collapsed="1" x14ac:dyDescent="0.25">
      <c r="A213" s="13">
        <v>10</v>
      </c>
      <c r="B213" s="15"/>
      <c r="C213" s="329" t="s">
        <v>50</v>
      </c>
      <c r="D213" s="330"/>
      <c r="E213" s="330"/>
      <c r="F213" s="330"/>
      <c r="G213" s="330"/>
      <c r="H213" s="331"/>
    </row>
    <row r="214" spans="1:8" ht="30" hidden="1" outlineLevel="1" x14ac:dyDescent="0.25">
      <c r="A214" s="35" t="s">
        <v>152</v>
      </c>
      <c r="B214" s="5">
        <v>72947</v>
      </c>
      <c r="C214" s="12" t="s">
        <v>77</v>
      </c>
      <c r="D214" s="16" t="s">
        <v>23</v>
      </c>
      <c r="E214" s="179">
        <f>'10 - Sinalização'!I8</f>
        <v>0</v>
      </c>
      <c r="F214" s="149"/>
      <c r="G214" s="138">
        <f t="shared" ref="G214:G215" si="39">F214*(1+$G$5)</f>
        <v>0</v>
      </c>
      <c r="H214" s="139">
        <f t="shared" ref="H214" si="40">G214*E214</f>
        <v>0</v>
      </c>
    </row>
    <row r="215" spans="1:8" ht="45" hidden="1" outlineLevel="1" x14ac:dyDescent="0.25">
      <c r="A215" s="35" t="s">
        <v>153</v>
      </c>
      <c r="B215" s="5" t="s">
        <v>593</v>
      </c>
      <c r="C215" s="12" t="s">
        <v>311</v>
      </c>
      <c r="D215" s="16" t="s">
        <v>23</v>
      </c>
      <c r="E215" s="179">
        <f>'10 - Sinalização'!I9</f>
        <v>0</v>
      </c>
      <c r="F215" s="152">
        <f>Composições!I16</f>
        <v>0</v>
      </c>
      <c r="G215" s="138">
        <f t="shared" si="39"/>
        <v>0</v>
      </c>
      <c r="H215" s="139">
        <f t="shared" ref="H215" si="41">G215*E215</f>
        <v>0</v>
      </c>
    </row>
    <row r="216" spans="1:8" ht="15.75" x14ac:dyDescent="0.25">
      <c r="A216" s="319" t="s">
        <v>57</v>
      </c>
      <c r="B216" s="320"/>
      <c r="C216" s="320"/>
      <c r="D216" s="320"/>
      <c r="E216" s="320"/>
      <c r="F216" s="320"/>
      <c r="G216" s="154">
        <f>SUM(G214:G215)</f>
        <v>0</v>
      </c>
      <c r="H216" s="119">
        <f>SUM(H214:H215)</f>
        <v>0</v>
      </c>
    </row>
    <row r="217" spans="1:8" collapsed="1" x14ac:dyDescent="0.25">
      <c r="A217" s="13">
        <v>11</v>
      </c>
      <c r="B217" s="15"/>
      <c r="C217" s="332" t="s">
        <v>51</v>
      </c>
      <c r="D217" s="333"/>
      <c r="E217" s="333"/>
      <c r="F217" s="333"/>
      <c r="G217" s="333"/>
      <c r="H217" s="334"/>
    </row>
    <row r="218" spans="1:8" ht="15.75" hidden="1" outlineLevel="1" x14ac:dyDescent="0.25">
      <c r="A218" s="35" t="s">
        <v>450</v>
      </c>
      <c r="B218" s="5" t="s">
        <v>79</v>
      </c>
      <c r="C218" s="11" t="s">
        <v>328</v>
      </c>
      <c r="D218" s="23" t="s">
        <v>220</v>
      </c>
      <c r="E218" s="179">
        <f>'11 - Identificação'!I8</f>
        <v>0</v>
      </c>
      <c r="F218" s="149"/>
      <c r="G218" s="138">
        <f t="shared" ref="G218:G227" si="42">F218*(1+$G$5)</f>
        <v>0</v>
      </c>
      <c r="H218" s="139">
        <f t="shared" ref="H218" si="43">G218*E218</f>
        <v>0</v>
      </c>
    </row>
    <row r="219" spans="1:8" ht="15.75" hidden="1" outlineLevel="1" x14ac:dyDescent="0.25">
      <c r="A219" s="35" t="s">
        <v>451</v>
      </c>
      <c r="B219" s="30">
        <v>34723</v>
      </c>
      <c r="C219" s="11" t="s">
        <v>327</v>
      </c>
      <c r="D219" s="16" t="s">
        <v>23</v>
      </c>
      <c r="E219" s="179">
        <f>'11 - Identificação'!I9</f>
        <v>0</v>
      </c>
      <c r="F219" s="152"/>
      <c r="G219" s="138">
        <f t="shared" si="42"/>
        <v>0</v>
      </c>
      <c r="H219" s="139">
        <f t="shared" ref="H219:H227" si="44">G219*E219</f>
        <v>0</v>
      </c>
    </row>
    <row r="220" spans="1:8" ht="30" hidden="1" outlineLevel="1" x14ac:dyDescent="0.25">
      <c r="A220" s="35" t="s">
        <v>452</v>
      </c>
      <c r="B220" s="30">
        <v>34721</v>
      </c>
      <c r="C220" s="12" t="s">
        <v>326</v>
      </c>
      <c r="D220" s="16" t="s">
        <v>23</v>
      </c>
      <c r="E220" s="179">
        <f>'11 - Identificação'!I10</f>
        <v>0</v>
      </c>
      <c r="F220" s="152"/>
      <c r="G220" s="138">
        <f t="shared" si="42"/>
        <v>0</v>
      </c>
      <c r="H220" s="139">
        <f t="shared" si="44"/>
        <v>0</v>
      </c>
    </row>
    <row r="221" spans="1:8" ht="30" hidden="1" outlineLevel="1" x14ac:dyDescent="0.25">
      <c r="A221" s="35" t="s">
        <v>453</v>
      </c>
      <c r="B221" s="30" t="s">
        <v>314</v>
      </c>
      <c r="C221" s="12" t="s">
        <v>313</v>
      </c>
      <c r="D221" s="23" t="s">
        <v>220</v>
      </c>
      <c r="E221" s="179">
        <f>'11 - Identificação'!I11</f>
        <v>0</v>
      </c>
      <c r="F221" s="152"/>
      <c r="G221" s="138">
        <f t="shared" si="42"/>
        <v>0</v>
      </c>
      <c r="H221" s="139">
        <f t="shared" si="44"/>
        <v>0</v>
      </c>
    </row>
    <row r="222" spans="1:8" ht="30" hidden="1" outlineLevel="1" x14ac:dyDescent="0.25">
      <c r="A222" s="35" t="s">
        <v>454</v>
      </c>
      <c r="B222" s="30" t="s">
        <v>319</v>
      </c>
      <c r="C222" s="12" t="s">
        <v>325</v>
      </c>
      <c r="D222" s="16" t="s">
        <v>23</v>
      </c>
      <c r="E222" s="179">
        <f>'11 - Identificação'!I12</f>
        <v>0</v>
      </c>
      <c r="F222" s="152"/>
      <c r="G222" s="138">
        <f t="shared" si="42"/>
        <v>0</v>
      </c>
      <c r="H222" s="139">
        <f t="shared" si="44"/>
        <v>0</v>
      </c>
    </row>
    <row r="223" spans="1:8" ht="34.5" hidden="1" customHeight="1" outlineLevel="1" x14ac:dyDescent="0.25">
      <c r="A223" s="35" t="s">
        <v>455</v>
      </c>
      <c r="B223" s="30" t="s">
        <v>321</v>
      </c>
      <c r="C223" s="12" t="s">
        <v>324</v>
      </c>
      <c r="D223" s="23" t="s">
        <v>220</v>
      </c>
      <c r="E223" s="179">
        <f>'11 - Identificação'!I13</f>
        <v>0</v>
      </c>
      <c r="F223" s="152"/>
      <c r="G223" s="138">
        <f t="shared" si="42"/>
        <v>0</v>
      </c>
      <c r="H223" s="139">
        <f t="shared" si="44"/>
        <v>0</v>
      </c>
    </row>
    <row r="224" spans="1:8" ht="34.5" hidden="1" customHeight="1" outlineLevel="1" x14ac:dyDescent="0.25">
      <c r="A224" s="35" t="s">
        <v>456</v>
      </c>
      <c r="B224" s="30" t="s">
        <v>322</v>
      </c>
      <c r="C224" s="12" t="s">
        <v>323</v>
      </c>
      <c r="D224" s="23" t="s">
        <v>220</v>
      </c>
      <c r="E224" s="179">
        <f>'11 - Identificação'!I14</f>
        <v>0</v>
      </c>
      <c r="F224" s="152"/>
      <c r="G224" s="138">
        <f t="shared" si="42"/>
        <v>0</v>
      </c>
      <c r="H224" s="139">
        <f t="shared" si="44"/>
        <v>0</v>
      </c>
    </row>
    <row r="225" spans="1:8" ht="34.5" hidden="1" customHeight="1" outlineLevel="1" x14ac:dyDescent="0.25">
      <c r="A225" s="35" t="s">
        <v>457</v>
      </c>
      <c r="B225" s="30" t="s">
        <v>329</v>
      </c>
      <c r="C225" s="12" t="s">
        <v>330</v>
      </c>
      <c r="D225" s="23" t="s">
        <v>220</v>
      </c>
      <c r="E225" s="179">
        <f>'11 - Identificação'!I15</f>
        <v>0</v>
      </c>
      <c r="F225" s="152"/>
      <c r="G225" s="138">
        <f t="shared" si="42"/>
        <v>0</v>
      </c>
      <c r="H225" s="139">
        <f t="shared" si="44"/>
        <v>0</v>
      </c>
    </row>
    <row r="226" spans="1:8" ht="30" hidden="1" outlineLevel="1" x14ac:dyDescent="0.25">
      <c r="A226" s="35" t="s">
        <v>458</v>
      </c>
      <c r="B226" s="30" t="s">
        <v>332</v>
      </c>
      <c r="C226" s="12" t="s">
        <v>331</v>
      </c>
      <c r="D226" s="23" t="s">
        <v>220</v>
      </c>
      <c r="E226" s="179">
        <f>'11 - Identificação'!I16</f>
        <v>0</v>
      </c>
      <c r="F226" s="152"/>
      <c r="G226" s="138">
        <f t="shared" si="42"/>
        <v>0</v>
      </c>
      <c r="H226" s="139">
        <f t="shared" si="44"/>
        <v>0</v>
      </c>
    </row>
    <row r="227" spans="1:8" ht="45" hidden="1" outlineLevel="1" x14ac:dyDescent="0.25">
      <c r="A227" s="35" t="s">
        <v>459</v>
      </c>
      <c r="B227" s="5" t="s">
        <v>594</v>
      </c>
      <c r="C227" s="3" t="s">
        <v>131</v>
      </c>
      <c r="D227" s="23" t="s">
        <v>220</v>
      </c>
      <c r="E227" s="179">
        <f>'11 - Identificação'!I17</f>
        <v>0</v>
      </c>
      <c r="F227" s="152">
        <f>Composições!I26</f>
        <v>0</v>
      </c>
      <c r="G227" s="138">
        <f t="shared" si="42"/>
        <v>0</v>
      </c>
      <c r="H227" s="139">
        <f t="shared" si="44"/>
        <v>0</v>
      </c>
    </row>
    <row r="228" spans="1:8" ht="15.75" x14ac:dyDescent="0.25">
      <c r="A228" s="319" t="s">
        <v>57</v>
      </c>
      <c r="B228" s="320"/>
      <c r="C228" s="320"/>
      <c r="D228" s="320"/>
      <c r="E228" s="320"/>
      <c r="F228" s="320"/>
      <c r="G228" s="154">
        <f>SUM(G218:G227)</f>
        <v>0</v>
      </c>
      <c r="H228" s="119">
        <f>SUM(H218:H227)</f>
        <v>0</v>
      </c>
    </row>
    <row r="229" spans="1:8" ht="15.75" x14ac:dyDescent="0.25">
      <c r="A229" s="324" t="s">
        <v>683</v>
      </c>
      <c r="B229" s="325"/>
      <c r="C229" s="325"/>
      <c r="D229" s="325"/>
      <c r="E229" s="325"/>
      <c r="F229" s="325"/>
      <c r="G229" s="155">
        <f>SUM(G228,G216,G212,G205,G88,G69,G55,G42,G29,G14,G11)</f>
        <v>0</v>
      </c>
      <c r="H229" s="118" t="e">
        <f>SUM(H228,H216,H212,H205,H88,H69,H55,H42,H29,H14,H11)</f>
        <v>#DIV/0!</v>
      </c>
    </row>
    <row r="230" spans="1:8" ht="69" customHeight="1" x14ac:dyDescent="0.25">
      <c r="A230" s="321" t="s">
        <v>684</v>
      </c>
      <c r="B230" s="322"/>
      <c r="C230" s="322"/>
      <c r="D230" s="322"/>
      <c r="E230" s="322"/>
      <c r="F230" s="322"/>
      <c r="G230" s="322"/>
      <c r="H230" s="323"/>
    </row>
    <row r="231" spans="1:8" s="52" customFormat="1" ht="62.25" customHeight="1" x14ac:dyDescent="0.25">
      <c r="A231" s="304" t="s">
        <v>861</v>
      </c>
      <c r="B231" s="304"/>
      <c r="C231" s="304"/>
      <c r="D231" s="304"/>
      <c r="E231" s="304"/>
      <c r="F231" s="304"/>
      <c r="G231" s="304"/>
      <c r="H231" s="304"/>
    </row>
    <row r="232" spans="1:8" ht="32.25" customHeight="1" x14ac:dyDescent="0.25"/>
    <row r="233" spans="1:8" ht="32.25" customHeight="1" x14ac:dyDescent="0.25"/>
    <row r="234" spans="1:8" ht="32.25" customHeight="1" x14ac:dyDescent="0.25"/>
    <row r="235" spans="1:8" ht="32.25" customHeight="1" x14ac:dyDescent="0.25"/>
    <row r="236" spans="1:8" ht="32.25" customHeight="1" x14ac:dyDescent="0.25"/>
    <row r="242" ht="18.75" customHeight="1" x14ac:dyDescent="0.25"/>
    <row r="244" ht="20.100000000000001" customHeight="1" x14ac:dyDescent="0.25"/>
    <row r="245" ht="20.100000000000001" customHeight="1" x14ac:dyDescent="0.25"/>
    <row r="246" ht="20.100000000000001" customHeight="1" x14ac:dyDescent="0.25"/>
    <row r="247" ht="20.100000000000001" customHeight="1" x14ac:dyDescent="0.25"/>
  </sheetData>
  <mergeCells count="49">
    <mergeCell ref="C179:H179"/>
    <mergeCell ref="C206:H206"/>
    <mergeCell ref="A165:F165"/>
    <mergeCell ref="C118:H118"/>
    <mergeCell ref="C100:H100"/>
    <mergeCell ref="C166:H166"/>
    <mergeCell ref="C142:H142"/>
    <mergeCell ref="C158:H158"/>
    <mergeCell ref="A29:F29"/>
    <mergeCell ref="A42:F42"/>
    <mergeCell ref="A55:F55"/>
    <mergeCell ref="A88:F88"/>
    <mergeCell ref="A99:F99"/>
    <mergeCell ref="C56:H56"/>
    <mergeCell ref="C30:H30"/>
    <mergeCell ref="C43:H43"/>
    <mergeCell ref="A69:F69"/>
    <mergeCell ref="A228:F228"/>
    <mergeCell ref="A229:F229"/>
    <mergeCell ref="C70:H70"/>
    <mergeCell ref="C90:H90"/>
    <mergeCell ref="C89:H89"/>
    <mergeCell ref="C213:H213"/>
    <mergeCell ref="C217:H217"/>
    <mergeCell ref="A117:F117"/>
    <mergeCell ref="A123:F123"/>
    <mergeCell ref="A141:F141"/>
    <mergeCell ref="A157:F157"/>
    <mergeCell ref="C124:H124"/>
    <mergeCell ref="A178:F178"/>
    <mergeCell ref="A204:F204"/>
    <mergeCell ref="A205:F205"/>
    <mergeCell ref="A212:F212"/>
    <mergeCell ref="A231:H231"/>
    <mergeCell ref="C15:H15"/>
    <mergeCell ref="A1:H1"/>
    <mergeCell ref="B3:F3"/>
    <mergeCell ref="B4:F4"/>
    <mergeCell ref="B5:F5"/>
    <mergeCell ref="B6:F6"/>
    <mergeCell ref="A2:H2"/>
    <mergeCell ref="G3:G4"/>
    <mergeCell ref="G5:G6"/>
    <mergeCell ref="C12:G12"/>
    <mergeCell ref="C9:G9"/>
    <mergeCell ref="A11:F11"/>
    <mergeCell ref="A14:F14"/>
    <mergeCell ref="A230:H230"/>
    <mergeCell ref="A216:F216"/>
  </mergeCells>
  <printOptions horizontalCentered="1" gridLines="1"/>
  <pageMargins left="0" right="0" top="0.39370078740157483" bottom="0.39370078740157483" header="0.31496062992125984" footer="0.31496062992125984"/>
  <pageSetup paperSize="9" scale="55" orientation="portrait" horizontalDpi="1200" verticalDpi="1200" r:id="rId1"/>
  <ignoredErrors>
    <ignoredError sqref="H42" evalError="1"/>
  </ignoredErrors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I12"/>
  <sheetViews>
    <sheetView topLeftCell="A3" workbookViewId="0">
      <selection activeCell="H7" sqref="H7"/>
    </sheetView>
  </sheetViews>
  <sheetFormatPr defaultRowHeight="15" x14ac:dyDescent="0.25"/>
  <cols>
    <col min="3" max="3" width="48.7109375" customWidth="1"/>
    <col min="4" max="4" width="11.140625" customWidth="1"/>
    <col min="5" max="5" width="17.7109375" customWidth="1"/>
    <col min="6" max="6" width="17" customWidth="1"/>
    <col min="7" max="8" width="13.7109375" customWidth="1"/>
    <col min="9" max="9" width="16.85546875" customWidth="1"/>
  </cols>
  <sheetData>
    <row r="1" spans="1:9" ht="26.25" x14ac:dyDescent="0.25">
      <c r="A1" s="371"/>
      <c r="B1" s="372"/>
      <c r="C1" s="372"/>
      <c r="D1" s="372"/>
      <c r="E1" s="372"/>
      <c r="F1" s="372"/>
      <c r="G1" s="372"/>
      <c r="H1" s="372"/>
      <c r="I1" s="372"/>
    </row>
    <row r="2" spans="1:9" ht="18.75" x14ac:dyDescent="0.25">
      <c r="A2" s="373" t="s">
        <v>788</v>
      </c>
      <c r="B2" s="374"/>
      <c r="C2" s="374"/>
      <c r="D2" s="374"/>
      <c r="E2" s="374"/>
      <c r="F2" s="374"/>
      <c r="G2" s="374"/>
      <c r="H2" s="374"/>
      <c r="I2" s="374"/>
    </row>
    <row r="3" spans="1:9" x14ac:dyDescent="0.25">
      <c r="A3" s="2" t="s">
        <v>13</v>
      </c>
      <c r="B3" s="366"/>
      <c r="C3" s="367"/>
      <c r="D3" s="367"/>
      <c r="E3" s="367"/>
      <c r="F3" s="367"/>
      <c r="G3" s="379"/>
      <c r="H3" s="375" t="s">
        <v>17</v>
      </c>
      <c r="I3" s="124" t="s">
        <v>18</v>
      </c>
    </row>
    <row r="4" spans="1:9" x14ac:dyDescent="0.25">
      <c r="A4" s="2" t="s">
        <v>14</v>
      </c>
      <c r="B4" s="377"/>
      <c r="C4" s="378"/>
      <c r="D4" s="378"/>
      <c r="E4" s="378"/>
      <c r="F4" s="378"/>
      <c r="G4" s="381"/>
      <c r="H4" s="376"/>
      <c r="I4" s="125">
        <v>43113</v>
      </c>
    </row>
    <row r="5" spans="1:9" x14ac:dyDescent="0.25">
      <c r="A5" s="2" t="s">
        <v>15</v>
      </c>
      <c r="B5" s="366"/>
      <c r="C5" s="367"/>
      <c r="D5" s="367"/>
      <c r="E5" s="367"/>
      <c r="F5" s="367"/>
      <c r="G5" s="379"/>
      <c r="H5" s="317">
        <f>BDI!I22</f>
        <v>0.31126118815198645</v>
      </c>
      <c r="I5" s="124" t="s">
        <v>19</v>
      </c>
    </row>
    <row r="6" spans="1:9" x14ac:dyDescent="0.25">
      <c r="A6" s="2" t="s">
        <v>16</v>
      </c>
      <c r="B6" s="369"/>
      <c r="C6" s="370"/>
      <c r="D6" s="370"/>
      <c r="E6" s="370"/>
      <c r="F6" s="370"/>
      <c r="G6" s="380"/>
      <c r="H6" s="368"/>
      <c r="I6" s="126">
        <v>42917</v>
      </c>
    </row>
    <row r="7" spans="1:9" ht="30" x14ac:dyDescent="0.25">
      <c r="A7" s="113" t="s">
        <v>487</v>
      </c>
      <c r="B7" s="113" t="s">
        <v>1</v>
      </c>
      <c r="C7" s="113" t="s">
        <v>739</v>
      </c>
      <c r="D7" s="113" t="s">
        <v>315</v>
      </c>
      <c r="E7" s="113" t="s">
        <v>3</v>
      </c>
      <c r="F7" s="113" t="s">
        <v>740</v>
      </c>
      <c r="G7" s="113" t="s">
        <v>741</v>
      </c>
      <c r="H7" s="113" t="s">
        <v>742</v>
      </c>
      <c r="I7" s="113" t="s">
        <v>743</v>
      </c>
    </row>
    <row r="8" spans="1:9" ht="45" x14ac:dyDescent="0.25">
      <c r="A8" s="65" t="s">
        <v>80</v>
      </c>
      <c r="B8" s="130">
        <v>72888</v>
      </c>
      <c r="C8" s="174" t="s">
        <v>474</v>
      </c>
      <c r="D8" s="129" t="s">
        <v>33</v>
      </c>
      <c r="E8" s="67"/>
      <c r="F8" s="67"/>
      <c r="G8" s="67"/>
      <c r="H8" s="67"/>
      <c r="I8" s="166">
        <f>F8*G8*H8</f>
        <v>0</v>
      </c>
    </row>
    <row r="9" spans="1:9" ht="45" x14ac:dyDescent="0.25">
      <c r="A9" s="65" t="s">
        <v>81</v>
      </c>
      <c r="B9" s="130">
        <v>94319</v>
      </c>
      <c r="C9" s="174" t="s">
        <v>307</v>
      </c>
      <c r="D9" s="129" t="s">
        <v>33</v>
      </c>
      <c r="E9" s="67"/>
      <c r="F9" s="67"/>
      <c r="G9" s="67"/>
      <c r="H9" s="67"/>
      <c r="I9" s="166">
        <f t="shared" ref="I9:I12" si="0">F9*G9*H9</f>
        <v>0</v>
      </c>
    </row>
    <row r="10" spans="1:9" ht="30" x14ac:dyDescent="0.25">
      <c r="A10" s="65" t="s">
        <v>447</v>
      </c>
      <c r="B10" s="130" t="s">
        <v>74</v>
      </c>
      <c r="C10" s="174" t="s">
        <v>76</v>
      </c>
      <c r="D10" s="129" t="s">
        <v>33</v>
      </c>
      <c r="E10" s="67"/>
      <c r="F10" s="67"/>
      <c r="G10" s="67"/>
      <c r="H10" s="67"/>
      <c r="I10" s="166">
        <f t="shared" si="0"/>
        <v>0</v>
      </c>
    </row>
    <row r="11" spans="1:9" ht="60" x14ac:dyDescent="0.25">
      <c r="A11" s="65" t="s">
        <v>448</v>
      </c>
      <c r="B11" s="130">
        <v>94990</v>
      </c>
      <c r="C11" s="174" t="s">
        <v>78</v>
      </c>
      <c r="D11" s="129" t="s">
        <v>33</v>
      </c>
      <c r="E11" s="67"/>
      <c r="F11" s="67"/>
      <c r="G11" s="67"/>
      <c r="H11" s="67"/>
      <c r="I11" s="166">
        <f t="shared" si="0"/>
        <v>0</v>
      </c>
    </row>
    <row r="12" spans="1:9" ht="60" x14ac:dyDescent="0.25">
      <c r="A12" s="65" t="s">
        <v>449</v>
      </c>
      <c r="B12" s="130">
        <v>94991</v>
      </c>
      <c r="C12" s="174" t="s">
        <v>130</v>
      </c>
      <c r="D12" s="129" t="s">
        <v>33</v>
      </c>
      <c r="E12" s="67"/>
      <c r="F12" s="67"/>
      <c r="G12" s="67"/>
      <c r="H12" s="67"/>
      <c r="I12" s="166">
        <f t="shared" si="0"/>
        <v>0</v>
      </c>
    </row>
  </sheetData>
  <mergeCells count="8">
    <mergeCell ref="B5:G5"/>
    <mergeCell ref="H5:H6"/>
    <mergeCell ref="B6:G6"/>
    <mergeCell ref="A1:I1"/>
    <mergeCell ref="A2:I2"/>
    <mergeCell ref="B3:G3"/>
    <mergeCell ref="H3:H4"/>
    <mergeCell ref="B4:G4"/>
  </mergeCells>
  <pageMargins left="0.511811024" right="0.511811024" top="0.78740157499999996" bottom="0.78740157499999996" header="0.31496062000000002" footer="0.3149606200000000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I9"/>
  <sheetViews>
    <sheetView workbookViewId="0">
      <selection activeCell="H7" sqref="H7"/>
    </sheetView>
  </sheetViews>
  <sheetFormatPr defaultRowHeight="15" x14ac:dyDescent="0.25"/>
  <cols>
    <col min="3" max="3" width="55" customWidth="1"/>
    <col min="5" max="5" width="13.7109375" customWidth="1"/>
    <col min="6" max="6" width="16.140625" customWidth="1"/>
    <col min="7" max="7" width="14.85546875" customWidth="1"/>
    <col min="8" max="8" width="14.140625" customWidth="1"/>
    <col min="9" max="9" width="17.5703125" customWidth="1"/>
  </cols>
  <sheetData>
    <row r="1" spans="1:9" ht="26.25" x14ac:dyDescent="0.25">
      <c r="A1" s="371"/>
      <c r="B1" s="372"/>
      <c r="C1" s="372"/>
      <c r="D1" s="372"/>
      <c r="E1" s="372"/>
      <c r="F1" s="372"/>
      <c r="G1" s="372"/>
      <c r="H1" s="372"/>
      <c r="I1" s="372"/>
    </row>
    <row r="2" spans="1:9" ht="18.75" x14ac:dyDescent="0.25">
      <c r="A2" s="373" t="s">
        <v>789</v>
      </c>
      <c r="B2" s="374"/>
      <c r="C2" s="374"/>
      <c r="D2" s="374"/>
      <c r="E2" s="374"/>
      <c r="F2" s="374"/>
      <c r="G2" s="374"/>
      <c r="H2" s="374"/>
      <c r="I2" s="374"/>
    </row>
    <row r="3" spans="1:9" x14ac:dyDescent="0.25">
      <c r="A3" s="2" t="s">
        <v>13</v>
      </c>
      <c r="B3" s="366"/>
      <c r="C3" s="367"/>
      <c r="D3" s="367"/>
      <c r="E3" s="367"/>
      <c r="F3" s="367"/>
      <c r="G3" s="379"/>
      <c r="H3" s="375" t="s">
        <v>17</v>
      </c>
      <c r="I3" s="124" t="s">
        <v>18</v>
      </c>
    </row>
    <row r="4" spans="1:9" x14ac:dyDescent="0.25">
      <c r="A4" s="2" t="s">
        <v>14</v>
      </c>
      <c r="B4" s="377"/>
      <c r="C4" s="378"/>
      <c r="D4" s="378"/>
      <c r="E4" s="378"/>
      <c r="F4" s="378"/>
      <c r="G4" s="381"/>
      <c r="H4" s="376"/>
      <c r="I4" s="125">
        <v>43113</v>
      </c>
    </row>
    <row r="5" spans="1:9" x14ac:dyDescent="0.25">
      <c r="A5" s="2" t="s">
        <v>15</v>
      </c>
      <c r="B5" s="366"/>
      <c r="C5" s="367"/>
      <c r="D5" s="367"/>
      <c r="E5" s="367"/>
      <c r="F5" s="367"/>
      <c r="G5" s="379"/>
      <c r="H5" s="317">
        <f>BDI!I22</f>
        <v>0.31126118815198645</v>
      </c>
      <c r="I5" s="124" t="s">
        <v>19</v>
      </c>
    </row>
    <row r="6" spans="1:9" x14ac:dyDescent="0.25">
      <c r="A6" s="2" t="s">
        <v>16</v>
      </c>
      <c r="B6" s="369"/>
      <c r="C6" s="370"/>
      <c r="D6" s="370"/>
      <c r="E6" s="370"/>
      <c r="F6" s="370"/>
      <c r="G6" s="380"/>
      <c r="H6" s="368"/>
      <c r="I6" s="126">
        <v>42917</v>
      </c>
    </row>
    <row r="7" spans="1:9" ht="30" x14ac:dyDescent="0.25">
      <c r="A7" s="113" t="s">
        <v>487</v>
      </c>
      <c r="B7" s="113" t="s">
        <v>1</v>
      </c>
      <c r="C7" s="113" t="s">
        <v>739</v>
      </c>
      <c r="D7" s="113" t="s">
        <v>315</v>
      </c>
      <c r="E7" s="113" t="s">
        <v>3</v>
      </c>
      <c r="F7" s="113" t="s">
        <v>740</v>
      </c>
      <c r="G7" s="113" t="s">
        <v>741</v>
      </c>
      <c r="H7" s="113" t="s">
        <v>742</v>
      </c>
      <c r="I7" s="113" t="s">
        <v>743</v>
      </c>
    </row>
    <row r="8" spans="1:9" ht="45" x14ac:dyDescent="0.25">
      <c r="A8" s="65" t="s">
        <v>152</v>
      </c>
      <c r="B8" s="130">
        <v>72947</v>
      </c>
      <c r="C8" s="174" t="s">
        <v>77</v>
      </c>
      <c r="D8" s="129" t="s">
        <v>23</v>
      </c>
      <c r="E8" s="67"/>
      <c r="F8" s="67"/>
      <c r="G8" s="67"/>
      <c r="H8" s="67"/>
      <c r="I8" s="166">
        <f>F8*G8</f>
        <v>0</v>
      </c>
    </row>
    <row r="9" spans="1:9" ht="60" x14ac:dyDescent="0.25">
      <c r="A9" s="65" t="s">
        <v>153</v>
      </c>
      <c r="B9" s="130" t="s">
        <v>593</v>
      </c>
      <c r="C9" s="174" t="s">
        <v>311</v>
      </c>
      <c r="D9" s="129" t="s">
        <v>23</v>
      </c>
      <c r="E9" s="67"/>
      <c r="F9" s="67"/>
      <c r="G9" s="67"/>
      <c r="H9" s="67"/>
      <c r="I9" s="166">
        <f>F9*G9</f>
        <v>0</v>
      </c>
    </row>
  </sheetData>
  <mergeCells count="8">
    <mergeCell ref="B5:G5"/>
    <mergeCell ref="H5:H6"/>
    <mergeCell ref="B6:G6"/>
    <mergeCell ref="A1:I1"/>
    <mergeCell ref="A2:I2"/>
    <mergeCell ref="B3:G3"/>
    <mergeCell ref="H3:H4"/>
    <mergeCell ref="B4:G4"/>
  </mergeCells>
  <pageMargins left="0.511811024" right="0.511811024" top="0.78740157499999996" bottom="0.78740157499999996" header="0.31496062000000002" footer="0.3149606200000000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I17"/>
  <sheetViews>
    <sheetView workbookViewId="0">
      <selection activeCell="H7" sqref="H7"/>
    </sheetView>
  </sheetViews>
  <sheetFormatPr defaultRowHeight="15" x14ac:dyDescent="0.25"/>
  <cols>
    <col min="2" max="2" width="9.85546875" bestFit="1" customWidth="1"/>
    <col min="3" max="3" width="46.7109375" customWidth="1"/>
    <col min="5" max="5" width="14.42578125" customWidth="1"/>
    <col min="6" max="6" width="17" customWidth="1"/>
    <col min="7" max="7" width="16.28515625" customWidth="1"/>
    <col min="8" max="8" width="17" customWidth="1"/>
    <col min="9" max="9" width="18.42578125" customWidth="1"/>
  </cols>
  <sheetData>
    <row r="1" spans="1:9" ht="26.25" x14ac:dyDescent="0.25">
      <c r="A1" s="371"/>
      <c r="B1" s="372"/>
      <c r="C1" s="372"/>
      <c r="D1" s="372"/>
      <c r="E1" s="372"/>
      <c r="F1" s="372"/>
      <c r="G1" s="372"/>
      <c r="H1" s="372"/>
      <c r="I1" s="372"/>
    </row>
    <row r="2" spans="1:9" ht="18.75" x14ac:dyDescent="0.25">
      <c r="A2" s="373" t="s">
        <v>790</v>
      </c>
      <c r="B2" s="374"/>
      <c r="C2" s="374"/>
      <c r="D2" s="374"/>
      <c r="E2" s="374"/>
      <c r="F2" s="374"/>
      <c r="G2" s="374"/>
      <c r="H2" s="374"/>
      <c r="I2" s="374"/>
    </row>
    <row r="3" spans="1:9" x14ac:dyDescent="0.25">
      <c r="A3" s="2" t="s">
        <v>13</v>
      </c>
      <c r="B3" s="366"/>
      <c r="C3" s="367"/>
      <c r="D3" s="367"/>
      <c r="E3" s="367"/>
      <c r="F3" s="367"/>
      <c r="G3" s="379"/>
      <c r="H3" s="375" t="s">
        <v>17</v>
      </c>
      <c r="I3" s="124" t="s">
        <v>18</v>
      </c>
    </row>
    <row r="4" spans="1:9" x14ac:dyDescent="0.25">
      <c r="A4" s="2" t="s">
        <v>14</v>
      </c>
      <c r="B4" s="377"/>
      <c r="C4" s="378"/>
      <c r="D4" s="378"/>
      <c r="E4" s="378"/>
      <c r="F4" s="378"/>
      <c r="G4" s="381"/>
      <c r="H4" s="376"/>
      <c r="I4" s="125">
        <v>43113</v>
      </c>
    </row>
    <row r="5" spans="1:9" x14ac:dyDescent="0.25">
      <c r="A5" s="2" t="s">
        <v>15</v>
      </c>
      <c r="B5" s="366"/>
      <c r="C5" s="367"/>
      <c r="D5" s="367"/>
      <c r="E5" s="367"/>
      <c r="F5" s="367"/>
      <c r="G5" s="379"/>
      <c r="H5" s="317">
        <f>BDI!I22</f>
        <v>0.31126118815198645</v>
      </c>
      <c r="I5" s="124" t="s">
        <v>19</v>
      </c>
    </row>
    <row r="6" spans="1:9" x14ac:dyDescent="0.25">
      <c r="A6" s="2" t="s">
        <v>16</v>
      </c>
      <c r="B6" s="369"/>
      <c r="C6" s="370"/>
      <c r="D6" s="370"/>
      <c r="E6" s="370"/>
      <c r="F6" s="370"/>
      <c r="G6" s="380"/>
      <c r="H6" s="368"/>
      <c r="I6" s="126">
        <v>42917</v>
      </c>
    </row>
    <row r="7" spans="1:9" ht="30" x14ac:dyDescent="0.25">
      <c r="A7" s="113" t="s">
        <v>487</v>
      </c>
      <c r="B7" s="113" t="s">
        <v>1</v>
      </c>
      <c r="C7" s="113" t="s">
        <v>739</v>
      </c>
      <c r="D7" s="113" t="s">
        <v>315</v>
      </c>
      <c r="E7" s="113" t="s">
        <v>3</v>
      </c>
      <c r="F7" s="113" t="s">
        <v>740</v>
      </c>
      <c r="G7" s="113" t="s">
        <v>741</v>
      </c>
      <c r="H7" s="113" t="s">
        <v>742</v>
      </c>
      <c r="I7" s="113" t="s">
        <v>743</v>
      </c>
    </row>
    <row r="8" spans="1:9" ht="15.75" x14ac:dyDescent="0.25">
      <c r="A8" s="65" t="s">
        <v>450</v>
      </c>
      <c r="B8" s="130" t="s">
        <v>79</v>
      </c>
      <c r="C8" s="175" t="s">
        <v>328</v>
      </c>
      <c r="D8" s="208" t="s">
        <v>220</v>
      </c>
      <c r="E8" s="67"/>
      <c r="F8" s="67"/>
      <c r="G8" s="67"/>
      <c r="H8" s="67"/>
      <c r="I8" s="131">
        <f>E8</f>
        <v>0</v>
      </c>
    </row>
    <row r="9" spans="1:9" ht="15.75" x14ac:dyDescent="0.25">
      <c r="A9" s="65" t="s">
        <v>451</v>
      </c>
      <c r="B9" s="214">
        <v>34723</v>
      </c>
      <c r="C9" s="175" t="s">
        <v>327</v>
      </c>
      <c r="D9" s="129" t="s">
        <v>23</v>
      </c>
      <c r="E9" s="67"/>
      <c r="F9" s="67"/>
      <c r="G9" s="67"/>
      <c r="H9" s="67"/>
      <c r="I9" s="131">
        <f>F9*G9</f>
        <v>0</v>
      </c>
    </row>
    <row r="10" spans="1:9" ht="45" x14ac:dyDescent="0.25">
      <c r="A10" s="65" t="s">
        <v>452</v>
      </c>
      <c r="B10" s="214">
        <v>34721</v>
      </c>
      <c r="C10" s="174" t="s">
        <v>326</v>
      </c>
      <c r="D10" s="129" t="s">
        <v>23</v>
      </c>
      <c r="E10" s="67"/>
      <c r="F10" s="67"/>
      <c r="G10" s="67"/>
      <c r="H10" s="67"/>
      <c r="I10" s="131">
        <f>F10*G10</f>
        <v>0</v>
      </c>
    </row>
    <row r="11" spans="1:9" ht="45" x14ac:dyDescent="0.25">
      <c r="A11" s="65" t="s">
        <v>453</v>
      </c>
      <c r="B11" s="214" t="s">
        <v>314</v>
      </c>
      <c r="C11" s="174" t="s">
        <v>313</v>
      </c>
      <c r="D11" s="208" t="s">
        <v>220</v>
      </c>
      <c r="E11" s="67"/>
      <c r="F11" s="67"/>
      <c r="G11" s="67"/>
      <c r="H11" s="67"/>
      <c r="I11" s="131">
        <f>E11</f>
        <v>0</v>
      </c>
    </row>
    <row r="12" spans="1:9" ht="45" x14ac:dyDescent="0.25">
      <c r="A12" s="65" t="s">
        <v>454</v>
      </c>
      <c r="B12" s="214" t="s">
        <v>319</v>
      </c>
      <c r="C12" s="174" t="s">
        <v>325</v>
      </c>
      <c r="D12" s="129" t="s">
        <v>23</v>
      </c>
      <c r="E12" s="67"/>
      <c r="F12" s="67"/>
      <c r="G12" s="67"/>
      <c r="H12" s="67"/>
      <c r="I12" s="131">
        <f>F12*G12</f>
        <v>0</v>
      </c>
    </row>
    <row r="13" spans="1:9" ht="45" x14ac:dyDescent="0.25">
      <c r="A13" s="65" t="s">
        <v>455</v>
      </c>
      <c r="B13" s="214" t="s">
        <v>321</v>
      </c>
      <c r="C13" s="174" t="s">
        <v>324</v>
      </c>
      <c r="D13" s="208" t="s">
        <v>220</v>
      </c>
      <c r="E13" s="67"/>
      <c r="F13" s="67"/>
      <c r="G13" s="67"/>
      <c r="H13" s="67"/>
      <c r="I13" s="131">
        <f>E13</f>
        <v>0</v>
      </c>
    </row>
    <row r="14" spans="1:9" ht="45" x14ac:dyDescent="0.25">
      <c r="A14" s="65" t="s">
        <v>456</v>
      </c>
      <c r="B14" s="214" t="s">
        <v>322</v>
      </c>
      <c r="C14" s="174" t="s">
        <v>323</v>
      </c>
      <c r="D14" s="208" t="s">
        <v>220</v>
      </c>
      <c r="E14" s="67"/>
      <c r="F14" s="67"/>
      <c r="G14" s="67"/>
      <c r="H14" s="67"/>
      <c r="I14" s="131">
        <f t="shared" ref="I14:I17" si="0">E14</f>
        <v>0</v>
      </c>
    </row>
    <row r="15" spans="1:9" ht="45" x14ac:dyDescent="0.25">
      <c r="A15" s="65" t="s">
        <v>457</v>
      </c>
      <c r="B15" s="214" t="s">
        <v>329</v>
      </c>
      <c r="C15" s="174" t="s">
        <v>330</v>
      </c>
      <c r="D15" s="208" t="s">
        <v>220</v>
      </c>
      <c r="E15" s="67"/>
      <c r="F15" s="67"/>
      <c r="G15" s="67"/>
      <c r="H15" s="67"/>
      <c r="I15" s="131">
        <f t="shared" si="0"/>
        <v>0</v>
      </c>
    </row>
    <row r="16" spans="1:9" ht="45" x14ac:dyDescent="0.25">
      <c r="A16" s="65" t="s">
        <v>458</v>
      </c>
      <c r="B16" s="214" t="s">
        <v>332</v>
      </c>
      <c r="C16" s="174" t="s">
        <v>331</v>
      </c>
      <c r="D16" s="208" t="s">
        <v>220</v>
      </c>
      <c r="E16" s="67"/>
      <c r="F16" s="67"/>
      <c r="G16" s="67"/>
      <c r="H16" s="67"/>
      <c r="I16" s="131">
        <f t="shared" si="0"/>
        <v>0</v>
      </c>
    </row>
    <row r="17" spans="1:9" ht="75" x14ac:dyDescent="0.25">
      <c r="A17" s="65" t="s">
        <v>459</v>
      </c>
      <c r="B17" s="130" t="s">
        <v>594</v>
      </c>
      <c r="C17" s="173" t="s">
        <v>131</v>
      </c>
      <c r="D17" s="208" t="s">
        <v>220</v>
      </c>
      <c r="E17" s="67"/>
      <c r="F17" s="67"/>
      <c r="G17" s="67"/>
      <c r="H17" s="67"/>
      <c r="I17" s="131">
        <f t="shared" si="0"/>
        <v>0</v>
      </c>
    </row>
  </sheetData>
  <mergeCells count="8">
    <mergeCell ref="B5:G5"/>
    <mergeCell ref="H5:H6"/>
    <mergeCell ref="B6:G6"/>
    <mergeCell ref="A1:I1"/>
    <mergeCell ref="A2:I2"/>
    <mergeCell ref="B3:G3"/>
    <mergeCell ref="H3:H4"/>
    <mergeCell ref="B4:G4"/>
  </mergeCells>
  <pageMargins left="0.511811024" right="0.511811024" top="0.78740157499999996" bottom="0.78740157499999996" header="0.31496062000000002" footer="0.3149606200000000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I34"/>
  <sheetViews>
    <sheetView topLeftCell="A10" zoomScale="90" zoomScaleNormal="90" workbookViewId="0">
      <selection activeCell="K34" sqref="K34"/>
    </sheetView>
  </sheetViews>
  <sheetFormatPr defaultRowHeight="15" x14ac:dyDescent="0.25"/>
  <cols>
    <col min="6" max="6" width="9.5703125" bestFit="1" customWidth="1"/>
    <col min="7" max="7" width="8.7109375" customWidth="1"/>
    <col min="8" max="8" width="12.85546875" customWidth="1"/>
    <col min="9" max="9" width="14.140625" customWidth="1"/>
  </cols>
  <sheetData>
    <row r="1" spans="1:9" ht="18.75" x14ac:dyDescent="0.25">
      <c r="A1" s="312" t="s">
        <v>59</v>
      </c>
      <c r="B1" s="313"/>
      <c r="C1" s="313"/>
      <c r="D1" s="313"/>
      <c r="E1" s="313"/>
      <c r="F1" s="313"/>
      <c r="G1" s="313"/>
      <c r="H1" s="313"/>
      <c r="I1" s="313"/>
    </row>
    <row r="2" spans="1:9" x14ac:dyDescent="0.25">
      <c r="A2" s="2" t="s">
        <v>13</v>
      </c>
      <c r="B2" s="397"/>
      <c r="C2" s="398"/>
      <c r="D2" s="398"/>
      <c r="E2" s="398"/>
      <c r="F2" s="398"/>
      <c r="G2" s="398"/>
      <c r="H2" s="399"/>
      <c r="I2" s="55" t="s">
        <v>17</v>
      </c>
    </row>
    <row r="3" spans="1:9" x14ac:dyDescent="0.25">
      <c r="A3" s="2" t="s">
        <v>14</v>
      </c>
      <c r="B3" s="397"/>
      <c r="C3" s="398"/>
      <c r="D3" s="398"/>
      <c r="E3" s="398"/>
      <c r="F3" s="398"/>
      <c r="G3" s="398"/>
      <c r="H3" s="399"/>
      <c r="I3" s="400">
        <f>I22</f>
        <v>0.31126118815198645</v>
      </c>
    </row>
    <row r="4" spans="1:9" x14ac:dyDescent="0.25">
      <c r="A4" s="2" t="s">
        <v>15</v>
      </c>
      <c r="B4" s="397"/>
      <c r="C4" s="398"/>
      <c r="D4" s="398"/>
      <c r="E4" s="398"/>
      <c r="F4" s="398"/>
      <c r="G4" s="398"/>
      <c r="H4" s="399"/>
      <c r="I4" s="401"/>
    </row>
    <row r="5" spans="1:9" x14ac:dyDescent="0.25">
      <c r="A5" s="2" t="s">
        <v>16</v>
      </c>
      <c r="B5" s="403"/>
      <c r="C5" s="404"/>
      <c r="D5" s="404"/>
      <c r="E5" s="404"/>
      <c r="F5" s="404"/>
      <c r="G5" s="404"/>
      <c r="H5" s="405"/>
      <c r="I5" s="402"/>
    </row>
    <row r="6" spans="1:9" ht="15.75" customHeight="1" x14ac:dyDescent="0.25">
      <c r="A6" s="389" t="s">
        <v>589</v>
      </c>
      <c r="B6" s="390"/>
      <c r="C6" s="390"/>
      <c r="D6" s="390"/>
      <c r="E6" s="390"/>
      <c r="F6" s="390"/>
      <c r="G6" s="390"/>
      <c r="H6" s="390"/>
      <c r="I6" s="390"/>
    </row>
    <row r="7" spans="1:9" ht="15.75" customHeight="1" thickBot="1" x14ac:dyDescent="0.3">
      <c r="A7" s="113" t="s">
        <v>579</v>
      </c>
      <c r="B7" s="391" t="s">
        <v>590</v>
      </c>
      <c r="C7" s="392"/>
      <c r="D7" s="392"/>
      <c r="E7" s="392"/>
      <c r="F7" s="392"/>
      <c r="G7" s="392"/>
      <c r="H7" s="392"/>
      <c r="I7" s="393"/>
    </row>
    <row r="8" spans="1:9" x14ac:dyDescent="0.25">
      <c r="A8" s="235">
        <v>1</v>
      </c>
      <c r="B8" s="386" t="s">
        <v>580</v>
      </c>
      <c r="C8" s="387"/>
      <c r="D8" s="387"/>
      <c r="E8" s="387"/>
      <c r="F8" s="387"/>
      <c r="G8" s="387"/>
      <c r="H8" s="388"/>
      <c r="I8" s="236">
        <v>4.0099999999999997E-2</v>
      </c>
    </row>
    <row r="9" spans="1:9" x14ac:dyDescent="0.25">
      <c r="A9" s="237">
        <v>2</v>
      </c>
      <c r="B9" s="394" t="s">
        <v>581</v>
      </c>
      <c r="C9" s="395"/>
      <c r="D9" s="395"/>
      <c r="E9" s="395"/>
      <c r="F9" s="395"/>
      <c r="G9" s="395"/>
      <c r="H9" s="396"/>
      <c r="I9" s="238">
        <v>4.0000000000000001E-3</v>
      </c>
    </row>
    <row r="10" spans="1:9" x14ac:dyDescent="0.25">
      <c r="A10" s="237">
        <v>3</v>
      </c>
      <c r="B10" s="394" t="s">
        <v>582</v>
      </c>
      <c r="C10" s="395"/>
      <c r="D10" s="395"/>
      <c r="E10" s="395"/>
      <c r="F10" s="395"/>
      <c r="G10" s="395"/>
      <c r="H10" s="396"/>
      <c r="I10" s="239">
        <v>5.5999999999999999E-3</v>
      </c>
    </row>
    <row r="11" spans="1:9" x14ac:dyDescent="0.25">
      <c r="A11" s="237">
        <v>4</v>
      </c>
      <c r="B11" s="394" t="s">
        <v>583</v>
      </c>
      <c r="C11" s="395"/>
      <c r="D11" s="395"/>
      <c r="E11" s="395"/>
      <c r="F11" s="395"/>
      <c r="G11" s="395"/>
      <c r="H11" s="396"/>
      <c r="I11" s="238">
        <v>1.11E-2</v>
      </c>
    </row>
    <row r="12" spans="1:9" x14ac:dyDescent="0.25">
      <c r="A12" s="237">
        <v>5</v>
      </c>
      <c r="B12" s="394" t="s">
        <v>584</v>
      </c>
      <c r="C12" s="395"/>
      <c r="D12" s="395"/>
      <c r="E12" s="395"/>
      <c r="F12" s="395"/>
      <c r="G12" s="395"/>
      <c r="H12" s="396"/>
      <c r="I12" s="238">
        <v>7.2999999999999995E-2</v>
      </c>
    </row>
    <row r="13" spans="1:9" ht="15.75" thickBot="1" x14ac:dyDescent="0.3">
      <c r="A13" s="240">
        <v>6</v>
      </c>
      <c r="B13" s="409" t="s">
        <v>585</v>
      </c>
      <c r="C13" s="410"/>
      <c r="D13" s="410"/>
      <c r="E13" s="410"/>
      <c r="F13" s="410"/>
      <c r="G13" s="410"/>
      <c r="H13" s="411"/>
      <c r="I13" s="241">
        <f>I20</f>
        <v>0.13150000000000001</v>
      </c>
    </row>
    <row r="14" spans="1:9" x14ac:dyDescent="0.25">
      <c r="A14" s="242"/>
      <c r="B14" s="243"/>
      <c r="C14" s="243"/>
      <c r="D14" s="243"/>
      <c r="E14" s="243"/>
      <c r="F14" s="243"/>
      <c r="G14" s="243"/>
      <c r="H14" s="243"/>
      <c r="I14" s="244"/>
    </row>
    <row r="15" spans="1:9" ht="15.75" thickBot="1" x14ac:dyDescent="0.3">
      <c r="A15" s="113" t="s">
        <v>579</v>
      </c>
      <c r="B15" s="391" t="s">
        <v>586</v>
      </c>
      <c r="C15" s="392"/>
      <c r="D15" s="392"/>
      <c r="E15" s="392"/>
      <c r="F15" s="392"/>
      <c r="G15" s="392"/>
      <c r="H15" s="392"/>
      <c r="I15" s="393"/>
    </row>
    <row r="16" spans="1:9" x14ac:dyDescent="0.25">
      <c r="A16" s="237" t="s">
        <v>56</v>
      </c>
      <c r="B16" s="386" t="s">
        <v>572</v>
      </c>
      <c r="C16" s="387"/>
      <c r="D16" s="387"/>
      <c r="E16" s="387"/>
      <c r="F16" s="387"/>
      <c r="G16" s="387"/>
      <c r="H16" s="388"/>
      <c r="I16" s="245">
        <v>0.05</v>
      </c>
    </row>
    <row r="17" spans="1:9" x14ac:dyDescent="0.25">
      <c r="A17" s="237" t="s">
        <v>71</v>
      </c>
      <c r="B17" s="394" t="s">
        <v>569</v>
      </c>
      <c r="C17" s="395"/>
      <c r="D17" s="395"/>
      <c r="E17" s="395"/>
      <c r="F17" s="395"/>
      <c r="G17" s="395"/>
      <c r="H17" s="396"/>
      <c r="I17" s="238">
        <v>6.4999999999999997E-3</v>
      </c>
    </row>
    <row r="18" spans="1:9" x14ac:dyDescent="0.25">
      <c r="A18" s="237" t="s">
        <v>72</v>
      </c>
      <c r="B18" s="394" t="s">
        <v>570</v>
      </c>
      <c r="C18" s="395"/>
      <c r="D18" s="395"/>
      <c r="E18" s="395"/>
      <c r="F18" s="395"/>
      <c r="G18" s="395"/>
      <c r="H18" s="396"/>
      <c r="I18" s="238">
        <v>0.03</v>
      </c>
    </row>
    <row r="19" spans="1:9" ht="15.75" thickBot="1" x14ac:dyDescent="0.3">
      <c r="A19" s="237" t="s">
        <v>112</v>
      </c>
      <c r="B19" s="412" t="s">
        <v>571</v>
      </c>
      <c r="C19" s="413"/>
      <c r="D19" s="413"/>
      <c r="E19" s="413"/>
      <c r="F19" s="413"/>
      <c r="G19" s="413"/>
      <c r="H19" s="414"/>
      <c r="I19" s="238">
        <v>4.4999999999999998E-2</v>
      </c>
    </row>
    <row r="20" spans="1:9" ht="15.75" thickBot="1" x14ac:dyDescent="0.3">
      <c r="A20" s="427" t="s">
        <v>587</v>
      </c>
      <c r="B20" s="428"/>
      <c r="C20" s="428"/>
      <c r="D20" s="428"/>
      <c r="E20" s="428"/>
      <c r="F20" s="428"/>
      <c r="G20" s="428"/>
      <c r="H20" s="429"/>
      <c r="I20" s="246">
        <f>SUM(I16:I19)</f>
        <v>0.13150000000000001</v>
      </c>
    </row>
    <row r="21" spans="1:9" ht="15.75" thickBot="1" x14ac:dyDescent="0.3">
      <c r="A21" s="421" t="s">
        <v>588</v>
      </c>
      <c r="B21" s="422"/>
      <c r="C21" s="422"/>
      <c r="D21" s="422"/>
      <c r="E21" s="422"/>
      <c r="F21" s="422"/>
      <c r="G21" s="422"/>
      <c r="H21" s="422"/>
      <c r="I21" s="423"/>
    </row>
    <row r="22" spans="1:9" ht="15.75" thickBot="1" x14ac:dyDescent="0.3">
      <c r="A22" s="424"/>
      <c r="B22" s="425"/>
      <c r="C22" s="425"/>
      <c r="D22" s="425"/>
      <c r="E22" s="425"/>
      <c r="F22" s="425"/>
      <c r="G22" s="425"/>
      <c r="H22" s="426"/>
      <c r="I22" s="247">
        <f>(((1+I8+I9+I10)*(1+I11)*(1+I12))/(1-I13))-1</f>
        <v>0.31126118815198645</v>
      </c>
    </row>
    <row r="23" spans="1:9" x14ac:dyDescent="0.25">
      <c r="A23" s="248"/>
      <c r="B23" s="249"/>
      <c r="C23" s="249"/>
      <c r="D23" s="249"/>
      <c r="E23" s="249"/>
      <c r="F23" s="249"/>
      <c r="G23" s="249"/>
      <c r="H23" s="249"/>
      <c r="I23" s="250"/>
    </row>
    <row r="24" spans="1:9" x14ac:dyDescent="0.25">
      <c r="A24" s="251" t="s">
        <v>578</v>
      </c>
      <c r="B24" s="252"/>
      <c r="C24" s="253"/>
      <c r="D24" s="253"/>
      <c r="E24" s="253"/>
      <c r="F24" s="253"/>
      <c r="G24" s="253"/>
      <c r="H24" s="253"/>
      <c r="I24" s="254"/>
    </row>
    <row r="25" spans="1:9" x14ac:dyDescent="0.25">
      <c r="A25" s="251"/>
      <c r="B25" s="255"/>
      <c r="C25" s="253"/>
      <c r="D25" s="253"/>
      <c r="E25" s="253"/>
      <c r="F25" s="253"/>
      <c r="G25" s="253"/>
      <c r="H25" s="253"/>
      <c r="I25" s="254"/>
    </row>
    <row r="26" spans="1:9" ht="15.75" thickBot="1" x14ac:dyDescent="0.3">
      <c r="A26" s="256"/>
      <c r="B26" s="257"/>
      <c r="C26" s="257"/>
      <c r="D26" s="257"/>
      <c r="E26" s="257"/>
      <c r="F26" s="257"/>
      <c r="G26" s="257"/>
      <c r="H26" s="257"/>
      <c r="I26" s="258"/>
    </row>
    <row r="27" spans="1:9" x14ac:dyDescent="0.25">
      <c r="A27" s="259"/>
      <c r="B27" s="260"/>
      <c r="C27" s="260"/>
      <c r="D27" s="260"/>
      <c r="E27" s="260"/>
      <c r="F27" s="260"/>
      <c r="G27" s="260"/>
      <c r="H27" s="260"/>
      <c r="I27" s="261"/>
    </row>
    <row r="28" spans="1:9" x14ac:dyDescent="0.25">
      <c r="A28" s="262" t="s">
        <v>573</v>
      </c>
      <c r="B28" s="243"/>
      <c r="C28" s="243"/>
      <c r="D28" s="243"/>
      <c r="E28" s="243"/>
      <c r="F28" s="243"/>
      <c r="G28" s="243"/>
      <c r="H28" s="243"/>
      <c r="I28" s="263"/>
    </row>
    <row r="29" spans="1:9" ht="30" customHeight="1" x14ac:dyDescent="0.25">
      <c r="A29" s="415" t="s">
        <v>859</v>
      </c>
      <c r="B29" s="416"/>
      <c r="C29" s="416"/>
      <c r="D29" s="416"/>
      <c r="E29" s="416"/>
      <c r="F29" s="416"/>
      <c r="G29" s="416"/>
      <c r="H29" s="416"/>
      <c r="I29" s="417"/>
    </row>
    <row r="30" spans="1:9" ht="27" customHeight="1" x14ac:dyDescent="0.25">
      <c r="A30" s="415" t="s">
        <v>574</v>
      </c>
      <c r="B30" s="416"/>
      <c r="C30" s="416"/>
      <c r="D30" s="416"/>
      <c r="E30" s="416"/>
      <c r="F30" s="416"/>
      <c r="G30" s="416"/>
      <c r="H30" s="416"/>
      <c r="I30" s="417"/>
    </row>
    <row r="31" spans="1:9" ht="25.5" customHeight="1" x14ac:dyDescent="0.25">
      <c r="A31" s="418" t="s">
        <v>575</v>
      </c>
      <c r="B31" s="419"/>
      <c r="C31" s="419"/>
      <c r="D31" s="419"/>
      <c r="E31" s="419"/>
      <c r="F31" s="419"/>
      <c r="G31" s="419"/>
      <c r="H31" s="419"/>
      <c r="I31" s="420"/>
    </row>
    <row r="32" spans="1:9" ht="38.25" customHeight="1" x14ac:dyDescent="0.25">
      <c r="A32" s="415" t="s">
        <v>576</v>
      </c>
      <c r="B32" s="416"/>
      <c r="C32" s="416"/>
      <c r="D32" s="416"/>
      <c r="E32" s="416"/>
      <c r="F32" s="416"/>
      <c r="G32" s="416"/>
      <c r="H32" s="416"/>
      <c r="I32" s="417"/>
    </row>
    <row r="33" spans="1:9" ht="55.5" customHeight="1" x14ac:dyDescent="0.25">
      <c r="A33" s="415" t="s">
        <v>577</v>
      </c>
      <c r="B33" s="416"/>
      <c r="C33" s="416"/>
      <c r="D33" s="416"/>
      <c r="E33" s="416"/>
      <c r="F33" s="416"/>
      <c r="G33" s="416"/>
      <c r="H33" s="416"/>
      <c r="I33" s="417"/>
    </row>
    <row r="34" spans="1:9" ht="15.75" thickBot="1" x14ac:dyDescent="0.3">
      <c r="A34" s="406" t="s">
        <v>591</v>
      </c>
      <c r="B34" s="407"/>
      <c r="C34" s="407"/>
      <c r="D34" s="407"/>
      <c r="E34" s="407"/>
      <c r="F34" s="407"/>
      <c r="G34" s="407"/>
      <c r="H34" s="407"/>
      <c r="I34" s="408"/>
    </row>
  </sheetData>
  <mergeCells count="28">
    <mergeCell ref="A34:I34"/>
    <mergeCell ref="B13:H13"/>
    <mergeCell ref="B12:H12"/>
    <mergeCell ref="B11:H11"/>
    <mergeCell ref="B10:H10"/>
    <mergeCell ref="B19:H19"/>
    <mergeCell ref="A29:I29"/>
    <mergeCell ref="A30:I30"/>
    <mergeCell ref="A31:I31"/>
    <mergeCell ref="A32:I32"/>
    <mergeCell ref="A33:I33"/>
    <mergeCell ref="A21:I21"/>
    <mergeCell ref="A22:H22"/>
    <mergeCell ref="A20:H20"/>
    <mergeCell ref="B18:H18"/>
    <mergeCell ref="B17:H17"/>
    <mergeCell ref="A1:I1"/>
    <mergeCell ref="B2:H2"/>
    <mergeCell ref="B3:H3"/>
    <mergeCell ref="I3:I5"/>
    <mergeCell ref="B4:H4"/>
    <mergeCell ref="B5:H5"/>
    <mergeCell ref="B16:H16"/>
    <mergeCell ref="A6:I6"/>
    <mergeCell ref="B7:I7"/>
    <mergeCell ref="B15:I15"/>
    <mergeCell ref="B9:H9"/>
    <mergeCell ref="B8:H8"/>
  </mergeCells>
  <pageMargins left="0.511811024" right="0.511811024" top="0.78740157499999996" bottom="0.78740157499999996" header="0.31496062000000002" footer="0.31496062000000002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I26"/>
  <sheetViews>
    <sheetView topLeftCell="A7" workbookViewId="0">
      <selection activeCell="I26" sqref="I26"/>
    </sheetView>
  </sheetViews>
  <sheetFormatPr defaultRowHeight="15" x14ac:dyDescent="0.25"/>
  <cols>
    <col min="1" max="1" width="9.140625" customWidth="1"/>
    <col min="2" max="2" width="10.5703125" customWidth="1"/>
    <col min="3" max="3" width="14.5703125" customWidth="1"/>
    <col min="4" max="4" width="16.85546875" customWidth="1"/>
    <col min="5" max="5" width="18.42578125" customWidth="1"/>
    <col min="7" max="7" width="13.42578125" customWidth="1"/>
    <col min="8" max="8" width="12.5703125" customWidth="1"/>
    <col min="9" max="9" width="13.7109375" customWidth="1"/>
  </cols>
  <sheetData>
    <row r="1" spans="1:9" ht="26.25" x14ac:dyDescent="0.25">
      <c r="A1" s="308"/>
      <c r="B1" s="309"/>
      <c r="C1" s="309"/>
      <c r="D1" s="309"/>
      <c r="E1" s="309"/>
      <c r="F1" s="309"/>
      <c r="G1" s="309"/>
      <c r="H1" s="309"/>
      <c r="I1" s="309"/>
    </row>
    <row r="2" spans="1:9" ht="18.75" x14ac:dyDescent="0.25">
      <c r="A2" s="312" t="s">
        <v>59</v>
      </c>
      <c r="B2" s="313"/>
      <c r="C2" s="313"/>
      <c r="D2" s="313"/>
      <c r="E2" s="313"/>
      <c r="F2" s="313"/>
      <c r="G2" s="313"/>
      <c r="H2" s="313"/>
      <c r="I2" s="313"/>
    </row>
    <row r="3" spans="1:9" x14ac:dyDescent="0.25">
      <c r="A3" s="2" t="s">
        <v>13</v>
      </c>
      <c r="B3" s="397"/>
      <c r="C3" s="398"/>
      <c r="D3" s="398"/>
      <c r="E3" s="398"/>
      <c r="F3" s="398"/>
      <c r="G3" s="398"/>
      <c r="H3" s="399"/>
      <c r="I3" s="32" t="s">
        <v>18</v>
      </c>
    </row>
    <row r="4" spans="1:9" x14ac:dyDescent="0.25">
      <c r="A4" s="2" t="s">
        <v>14</v>
      </c>
      <c r="B4" s="397"/>
      <c r="C4" s="398"/>
      <c r="D4" s="398"/>
      <c r="E4" s="398"/>
      <c r="F4" s="398"/>
      <c r="G4" s="398"/>
      <c r="H4" s="399"/>
      <c r="I4" s="33">
        <v>43113</v>
      </c>
    </row>
    <row r="5" spans="1:9" x14ac:dyDescent="0.25">
      <c r="A5" s="2" t="s">
        <v>15</v>
      </c>
      <c r="B5" s="397"/>
      <c r="C5" s="398"/>
      <c r="D5" s="398"/>
      <c r="E5" s="398"/>
      <c r="F5" s="398"/>
      <c r="G5" s="398"/>
      <c r="H5" s="399"/>
      <c r="I5" s="32" t="s">
        <v>19</v>
      </c>
    </row>
    <row r="6" spans="1:9" ht="15.75" thickBot="1" x14ac:dyDescent="0.3">
      <c r="A6" s="63" t="s">
        <v>16</v>
      </c>
      <c r="B6" s="430"/>
      <c r="C6" s="431"/>
      <c r="D6" s="431"/>
      <c r="E6" s="431"/>
      <c r="F6" s="431"/>
      <c r="G6" s="431"/>
      <c r="H6" s="432"/>
      <c r="I6" s="64">
        <v>42917</v>
      </c>
    </row>
    <row r="7" spans="1:9" x14ac:dyDescent="0.25">
      <c r="A7" s="433" t="s">
        <v>595</v>
      </c>
      <c r="B7" s="434"/>
      <c r="C7" s="434"/>
      <c r="D7" s="434"/>
      <c r="E7" s="434"/>
      <c r="F7" s="434"/>
      <c r="G7" s="434"/>
      <c r="H7" s="434"/>
      <c r="I7" s="435"/>
    </row>
    <row r="8" spans="1:9" x14ac:dyDescent="0.25">
      <c r="A8" s="436" t="s">
        <v>596</v>
      </c>
      <c r="B8" s="390"/>
      <c r="C8" s="390"/>
      <c r="D8" s="390"/>
      <c r="E8" s="390"/>
      <c r="F8" s="390"/>
      <c r="G8" s="390"/>
      <c r="H8" s="390"/>
      <c r="I8" s="437"/>
    </row>
    <row r="9" spans="1:9" ht="65.25" customHeight="1" x14ac:dyDescent="0.25">
      <c r="A9" s="62" t="s">
        <v>153</v>
      </c>
      <c r="B9" s="440" t="s">
        <v>311</v>
      </c>
      <c r="C9" s="440"/>
      <c r="D9" s="440"/>
      <c r="E9" s="440"/>
      <c r="F9" s="62" t="s">
        <v>23</v>
      </c>
      <c r="G9" s="62" t="s">
        <v>3</v>
      </c>
      <c r="H9" s="62" t="s">
        <v>316</v>
      </c>
      <c r="I9" s="62" t="s">
        <v>318</v>
      </c>
    </row>
    <row r="10" spans="1:9" ht="15.75" x14ac:dyDescent="0.25">
      <c r="A10" s="65" t="s">
        <v>154</v>
      </c>
      <c r="B10" s="65">
        <v>34357</v>
      </c>
      <c r="C10" s="438" t="s">
        <v>143</v>
      </c>
      <c r="D10" s="438"/>
      <c r="E10" s="438"/>
      <c r="F10" s="66" t="s">
        <v>140</v>
      </c>
      <c r="G10" s="229"/>
      <c r="H10" s="229"/>
      <c r="I10" s="231">
        <f>G10*H10</f>
        <v>0</v>
      </c>
    </row>
    <row r="11" spans="1:9" ht="15.75" x14ac:dyDescent="0.25">
      <c r="A11" s="65" t="s">
        <v>155</v>
      </c>
      <c r="B11" s="65">
        <v>34353</v>
      </c>
      <c r="C11" s="438" t="s">
        <v>144</v>
      </c>
      <c r="D11" s="438"/>
      <c r="E11" s="438"/>
      <c r="F11" s="66" t="s">
        <v>140</v>
      </c>
      <c r="G11" s="229"/>
      <c r="H11" s="229"/>
      <c r="I11" s="231">
        <f t="shared" ref="I11:I15" si="0">G11*H11</f>
        <v>0</v>
      </c>
    </row>
    <row r="12" spans="1:9" ht="15.75" x14ac:dyDescent="0.25">
      <c r="A12" s="65" t="s">
        <v>156</v>
      </c>
      <c r="B12" s="65">
        <v>38135</v>
      </c>
      <c r="C12" s="438" t="s">
        <v>310</v>
      </c>
      <c r="D12" s="438"/>
      <c r="E12" s="438"/>
      <c r="F12" s="66" t="s">
        <v>23</v>
      </c>
      <c r="G12" s="229"/>
      <c r="H12" s="229"/>
      <c r="I12" s="231">
        <f t="shared" si="0"/>
        <v>0</v>
      </c>
    </row>
    <row r="13" spans="1:9" ht="15.75" x14ac:dyDescent="0.25">
      <c r="A13" s="65" t="s">
        <v>157</v>
      </c>
      <c r="B13" s="65">
        <v>36178</v>
      </c>
      <c r="C13" s="438" t="s">
        <v>312</v>
      </c>
      <c r="D13" s="438"/>
      <c r="E13" s="438"/>
      <c r="F13" s="66" t="s">
        <v>220</v>
      </c>
      <c r="G13" s="229"/>
      <c r="H13" s="229"/>
      <c r="I13" s="231">
        <f t="shared" si="0"/>
        <v>0</v>
      </c>
    </row>
    <row r="14" spans="1:9" ht="15.75" x14ac:dyDescent="0.25">
      <c r="A14" s="65" t="s">
        <v>158</v>
      </c>
      <c r="B14" s="65">
        <v>4750</v>
      </c>
      <c r="C14" s="438" t="s">
        <v>141</v>
      </c>
      <c r="D14" s="438"/>
      <c r="E14" s="438"/>
      <c r="F14" s="66" t="s">
        <v>142</v>
      </c>
      <c r="G14" s="229"/>
      <c r="H14" s="229"/>
      <c r="I14" s="231">
        <f t="shared" si="0"/>
        <v>0</v>
      </c>
    </row>
    <row r="15" spans="1:9" ht="16.5" thickBot="1" x14ac:dyDescent="0.3">
      <c r="A15" s="68" t="s">
        <v>159</v>
      </c>
      <c r="B15" s="68">
        <v>6111</v>
      </c>
      <c r="C15" s="439" t="s">
        <v>133</v>
      </c>
      <c r="D15" s="439"/>
      <c r="E15" s="439"/>
      <c r="F15" s="69" t="s">
        <v>142</v>
      </c>
      <c r="G15" s="230"/>
      <c r="H15" s="230"/>
      <c r="I15" s="231">
        <f t="shared" si="0"/>
        <v>0</v>
      </c>
    </row>
    <row r="16" spans="1:9" s="52" customFormat="1" ht="16.5" customHeight="1" thickBot="1" x14ac:dyDescent="0.3">
      <c r="A16" s="443" t="s">
        <v>58</v>
      </c>
      <c r="B16" s="444"/>
      <c r="C16" s="444"/>
      <c r="D16" s="444"/>
      <c r="E16" s="444"/>
      <c r="F16" s="444"/>
      <c r="G16" s="444"/>
      <c r="H16" s="444"/>
      <c r="I16" s="232">
        <f>SUM(I10:I15)</f>
        <v>0</v>
      </c>
    </row>
    <row r="17" spans="1:9" x14ac:dyDescent="0.25">
      <c r="A17" s="445" t="s">
        <v>597</v>
      </c>
      <c r="B17" s="445"/>
      <c r="C17" s="445"/>
      <c r="D17" s="445"/>
      <c r="E17" s="445"/>
      <c r="F17" s="445"/>
      <c r="G17" s="445"/>
      <c r="H17" s="445"/>
      <c r="I17" s="445"/>
    </row>
    <row r="18" spans="1:9" x14ac:dyDescent="0.25">
      <c r="A18" s="446" t="s">
        <v>598</v>
      </c>
      <c r="B18" s="446"/>
      <c r="C18" s="446"/>
      <c r="D18" s="446"/>
      <c r="E18" s="446"/>
      <c r="F18" s="446"/>
      <c r="G18" s="446"/>
      <c r="H18" s="446"/>
      <c r="I18" s="446"/>
    </row>
    <row r="19" spans="1:9" ht="30" x14ac:dyDescent="0.25">
      <c r="A19" s="62" t="s">
        <v>459</v>
      </c>
      <c r="B19" s="440" t="s">
        <v>599</v>
      </c>
      <c r="C19" s="440"/>
      <c r="D19" s="440"/>
      <c r="E19" s="440"/>
      <c r="F19" s="62" t="s">
        <v>23</v>
      </c>
      <c r="G19" s="62" t="s">
        <v>3</v>
      </c>
      <c r="H19" s="62" t="s">
        <v>316</v>
      </c>
      <c r="I19" s="62" t="s">
        <v>318</v>
      </c>
    </row>
    <row r="20" spans="1:9" ht="15.75" x14ac:dyDescent="0.25">
      <c r="A20" s="65" t="s">
        <v>460</v>
      </c>
      <c r="B20" s="65">
        <v>6111</v>
      </c>
      <c r="C20" s="447" t="s">
        <v>133</v>
      </c>
      <c r="D20" s="447"/>
      <c r="E20" s="447"/>
      <c r="F20" s="66" t="s">
        <v>132</v>
      </c>
      <c r="G20" s="233"/>
      <c r="H20" s="233"/>
      <c r="I20" s="231">
        <f>G20*H20</f>
        <v>0</v>
      </c>
    </row>
    <row r="21" spans="1:9" ht="15.75" x14ac:dyDescent="0.25">
      <c r="A21" s="65" t="s">
        <v>461</v>
      </c>
      <c r="B21" s="65">
        <v>4433</v>
      </c>
      <c r="C21" s="442" t="s">
        <v>134</v>
      </c>
      <c r="D21" s="442"/>
      <c r="E21" s="442"/>
      <c r="F21" s="66" t="s">
        <v>49</v>
      </c>
      <c r="G21" s="233"/>
      <c r="H21" s="233"/>
      <c r="I21" s="231">
        <f t="shared" ref="I21:I25" si="1">G21*H21</f>
        <v>0</v>
      </c>
    </row>
    <row r="22" spans="1:9" ht="15.75" x14ac:dyDescent="0.25">
      <c r="A22" s="65" t="s">
        <v>462</v>
      </c>
      <c r="B22" s="65">
        <v>11950</v>
      </c>
      <c r="C22" s="442" t="s">
        <v>135</v>
      </c>
      <c r="D22" s="442"/>
      <c r="E22" s="442"/>
      <c r="F22" s="66" t="s">
        <v>26</v>
      </c>
      <c r="G22" s="233"/>
      <c r="H22" s="233"/>
      <c r="I22" s="231">
        <f t="shared" si="1"/>
        <v>0</v>
      </c>
    </row>
    <row r="23" spans="1:9" ht="15.75" x14ac:dyDescent="0.25">
      <c r="A23" s="65" t="s">
        <v>463</v>
      </c>
      <c r="B23" s="65">
        <v>93358</v>
      </c>
      <c r="C23" s="442" t="s">
        <v>138</v>
      </c>
      <c r="D23" s="442"/>
      <c r="E23" s="442"/>
      <c r="F23" s="66" t="s">
        <v>33</v>
      </c>
      <c r="G23" s="233"/>
      <c r="H23" s="233"/>
      <c r="I23" s="231">
        <f t="shared" si="1"/>
        <v>0</v>
      </c>
    </row>
    <row r="24" spans="1:9" ht="15.75" x14ac:dyDescent="0.25">
      <c r="A24" s="65" t="s">
        <v>464</v>
      </c>
      <c r="B24" s="65">
        <v>73361</v>
      </c>
      <c r="C24" s="442" t="s">
        <v>136</v>
      </c>
      <c r="D24" s="442"/>
      <c r="E24" s="442"/>
      <c r="F24" s="66" t="s">
        <v>33</v>
      </c>
      <c r="G24" s="233"/>
      <c r="H24" s="233"/>
      <c r="I24" s="231">
        <f t="shared" si="1"/>
        <v>0</v>
      </c>
    </row>
    <row r="25" spans="1:9" ht="15.75" thickBot="1" x14ac:dyDescent="0.3">
      <c r="A25" s="68" t="s">
        <v>465</v>
      </c>
      <c r="B25" s="68" t="s">
        <v>139</v>
      </c>
      <c r="C25" s="441" t="s">
        <v>137</v>
      </c>
      <c r="D25" s="441"/>
      <c r="E25" s="441"/>
      <c r="F25" s="68" t="s">
        <v>23</v>
      </c>
      <c r="G25" s="234"/>
      <c r="H25" s="234"/>
      <c r="I25" s="231">
        <f t="shared" si="1"/>
        <v>0</v>
      </c>
    </row>
    <row r="26" spans="1:9" ht="15.75" thickBot="1" x14ac:dyDescent="0.3">
      <c r="A26" s="443" t="s">
        <v>58</v>
      </c>
      <c r="B26" s="444"/>
      <c r="C26" s="444"/>
      <c r="D26" s="444"/>
      <c r="E26" s="444"/>
      <c r="F26" s="444"/>
      <c r="G26" s="444"/>
      <c r="H26" s="444"/>
      <c r="I26" s="232">
        <f>SUM(I20:I25)</f>
        <v>0</v>
      </c>
    </row>
  </sheetData>
  <mergeCells count="26">
    <mergeCell ref="C25:E25"/>
    <mergeCell ref="C24:E24"/>
    <mergeCell ref="C23:E23"/>
    <mergeCell ref="A16:H16"/>
    <mergeCell ref="A26:H26"/>
    <mergeCell ref="A17:I17"/>
    <mergeCell ref="A18:I18"/>
    <mergeCell ref="B19:E19"/>
    <mergeCell ref="C22:E22"/>
    <mergeCell ref="C21:E21"/>
    <mergeCell ref="C20:E20"/>
    <mergeCell ref="A7:I7"/>
    <mergeCell ref="A8:I8"/>
    <mergeCell ref="C10:E10"/>
    <mergeCell ref="C15:E15"/>
    <mergeCell ref="C14:E14"/>
    <mergeCell ref="C13:E13"/>
    <mergeCell ref="C12:E12"/>
    <mergeCell ref="C11:E11"/>
    <mergeCell ref="B9:E9"/>
    <mergeCell ref="B6:H6"/>
    <mergeCell ref="A1:I1"/>
    <mergeCell ref="A2:I2"/>
    <mergeCell ref="B3:H3"/>
    <mergeCell ref="B4:H4"/>
    <mergeCell ref="B5:H5"/>
  </mergeCells>
  <pageMargins left="0.511811024" right="0.511811024" top="0.78740157499999996" bottom="0.78740157499999996" header="0.31496062000000002" footer="0.3149606200000000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O34"/>
  <sheetViews>
    <sheetView workbookViewId="0">
      <selection activeCell="G38" sqref="G38"/>
    </sheetView>
  </sheetViews>
  <sheetFormatPr defaultRowHeight="15" x14ac:dyDescent="0.25"/>
  <cols>
    <col min="2" max="2" width="49.7109375" bestFit="1" customWidth="1"/>
    <col min="3" max="3" width="13.5703125" customWidth="1"/>
    <col min="4" max="4" width="9.28515625" customWidth="1"/>
    <col min="5" max="5" width="13.42578125" customWidth="1"/>
    <col min="6" max="6" width="8.5703125" customWidth="1"/>
    <col min="7" max="7" width="13.85546875" customWidth="1"/>
    <col min="8" max="8" width="7.85546875" customWidth="1"/>
    <col min="9" max="9" width="11" bestFit="1" customWidth="1"/>
    <col min="11" max="11" width="12.7109375" customWidth="1"/>
    <col min="13" max="13" width="13.28515625" customWidth="1"/>
    <col min="14" max="14" width="10.28515625" customWidth="1"/>
    <col min="15" max="15" width="13" customWidth="1"/>
  </cols>
  <sheetData>
    <row r="1" spans="1:15" x14ac:dyDescent="0.25">
      <c r="A1" s="459"/>
      <c r="B1" s="459"/>
      <c r="C1" s="459"/>
      <c r="D1" s="459"/>
      <c r="E1" s="459"/>
      <c r="F1" s="459"/>
      <c r="G1" s="459"/>
      <c r="H1" s="459"/>
      <c r="I1" s="459"/>
      <c r="J1" s="459"/>
      <c r="K1" s="459"/>
      <c r="L1" s="459"/>
      <c r="M1" s="459"/>
      <c r="N1" s="459"/>
      <c r="O1" s="459"/>
    </row>
    <row r="2" spans="1:15" ht="18.75" x14ac:dyDescent="0.25">
      <c r="A2" s="460" t="s">
        <v>592</v>
      </c>
      <c r="B2" s="460"/>
      <c r="C2" s="460"/>
      <c r="D2" s="460"/>
      <c r="E2" s="460"/>
      <c r="F2" s="460"/>
      <c r="G2" s="460"/>
      <c r="H2" s="460"/>
      <c r="I2" s="460"/>
      <c r="J2" s="460"/>
      <c r="K2" s="460"/>
      <c r="L2" s="460"/>
      <c r="M2" s="460"/>
      <c r="N2" s="460"/>
      <c r="O2" s="460"/>
    </row>
    <row r="3" spans="1:15" x14ac:dyDescent="0.25">
      <c r="A3" s="58" t="s">
        <v>13</v>
      </c>
      <c r="B3" s="448"/>
      <c r="C3" s="449"/>
      <c r="D3" s="449"/>
      <c r="E3" s="449"/>
      <c r="F3" s="449"/>
      <c r="G3" s="449"/>
      <c r="H3" s="449"/>
      <c r="I3" s="449"/>
      <c r="J3" s="449"/>
      <c r="K3" s="449"/>
      <c r="L3" s="449"/>
      <c r="M3" s="450"/>
      <c r="N3" s="451" t="s">
        <v>17</v>
      </c>
      <c r="O3" s="115" t="s">
        <v>18</v>
      </c>
    </row>
    <row r="4" spans="1:15" x14ac:dyDescent="0.25">
      <c r="A4" s="58" t="s">
        <v>14</v>
      </c>
      <c r="B4" s="448"/>
      <c r="C4" s="449"/>
      <c r="D4" s="449"/>
      <c r="E4" s="449"/>
      <c r="F4" s="449"/>
      <c r="G4" s="449"/>
      <c r="H4" s="449"/>
      <c r="I4" s="449"/>
      <c r="J4" s="449"/>
      <c r="K4" s="449"/>
      <c r="L4" s="449"/>
      <c r="M4" s="450"/>
      <c r="N4" s="452"/>
      <c r="O4" s="59">
        <v>43113</v>
      </c>
    </row>
    <row r="5" spans="1:15" x14ac:dyDescent="0.25">
      <c r="A5" s="58" t="s">
        <v>15</v>
      </c>
      <c r="B5" s="448"/>
      <c r="C5" s="449"/>
      <c r="D5" s="449"/>
      <c r="E5" s="449"/>
      <c r="F5" s="449"/>
      <c r="G5" s="449"/>
      <c r="H5" s="449"/>
      <c r="I5" s="449"/>
      <c r="J5" s="449"/>
      <c r="K5" s="449"/>
      <c r="L5" s="449"/>
      <c r="M5" s="450"/>
      <c r="N5" s="453">
        <f>BDI!I3</f>
        <v>0.31126118815198645</v>
      </c>
      <c r="O5" s="115" t="s">
        <v>19</v>
      </c>
    </row>
    <row r="6" spans="1:15" s="52" customFormat="1" x14ac:dyDescent="0.25">
      <c r="A6" s="58" t="s">
        <v>16</v>
      </c>
      <c r="B6" s="448"/>
      <c r="C6" s="449"/>
      <c r="D6" s="449"/>
      <c r="E6" s="449"/>
      <c r="F6" s="449"/>
      <c r="G6" s="449"/>
      <c r="H6" s="449"/>
      <c r="I6" s="449"/>
      <c r="J6" s="449"/>
      <c r="K6" s="449"/>
      <c r="L6" s="449"/>
      <c r="M6" s="450"/>
      <c r="N6" s="454"/>
      <c r="O6" s="60">
        <v>42917</v>
      </c>
    </row>
    <row r="7" spans="1:15" s="52" customFormat="1" x14ac:dyDescent="0.25">
      <c r="A7" s="455"/>
      <c r="B7" s="456"/>
      <c r="C7" s="456"/>
      <c r="D7" s="456"/>
      <c r="E7" s="456"/>
      <c r="F7" s="456"/>
      <c r="G7" s="456"/>
      <c r="H7" s="456"/>
      <c r="I7" s="456"/>
      <c r="J7" s="456"/>
      <c r="K7" s="456"/>
      <c r="L7" s="456"/>
      <c r="M7" s="456"/>
      <c r="N7" s="456"/>
      <c r="O7" s="456"/>
    </row>
    <row r="8" spans="1:15" x14ac:dyDescent="0.25">
      <c r="A8" s="446" t="s">
        <v>487</v>
      </c>
      <c r="B8" s="446" t="s">
        <v>488</v>
      </c>
      <c r="C8" s="446" t="s">
        <v>489</v>
      </c>
      <c r="D8" s="446"/>
      <c r="E8" s="446" t="s">
        <v>490</v>
      </c>
      <c r="F8" s="446"/>
      <c r="G8" s="446" t="s">
        <v>491</v>
      </c>
      <c r="H8" s="446"/>
      <c r="I8" s="446" t="s">
        <v>492</v>
      </c>
      <c r="J8" s="458"/>
      <c r="K8" s="446" t="s">
        <v>493</v>
      </c>
      <c r="L8" s="458"/>
      <c r="M8" s="446" t="s">
        <v>494</v>
      </c>
      <c r="N8" s="458"/>
      <c r="O8" s="446" t="s">
        <v>58</v>
      </c>
    </row>
    <row r="9" spans="1:15" x14ac:dyDescent="0.25">
      <c r="A9" s="446"/>
      <c r="B9" s="446"/>
      <c r="C9" s="446"/>
      <c r="D9" s="446"/>
      <c r="E9" s="446"/>
      <c r="F9" s="446"/>
      <c r="G9" s="446"/>
      <c r="H9" s="446"/>
      <c r="I9" s="458"/>
      <c r="J9" s="458"/>
      <c r="K9" s="458"/>
      <c r="L9" s="458"/>
      <c r="M9" s="458"/>
      <c r="N9" s="458"/>
      <c r="O9" s="458"/>
    </row>
    <row r="10" spans="1:15" x14ac:dyDescent="0.25">
      <c r="A10" s="446"/>
      <c r="B10" s="446"/>
      <c r="C10" s="114" t="s">
        <v>495</v>
      </c>
      <c r="D10" s="114" t="s">
        <v>496</v>
      </c>
      <c r="E10" s="114" t="s">
        <v>495</v>
      </c>
      <c r="F10" s="114" t="s">
        <v>496</v>
      </c>
      <c r="G10" s="114" t="s">
        <v>495</v>
      </c>
      <c r="H10" s="114" t="s">
        <v>496</v>
      </c>
      <c r="I10" s="114" t="s">
        <v>495</v>
      </c>
      <c r="J10" s="114" t="s">
        <v>496</v>
      </c>
      <c r="K10" s="114" t="s">
        <v>495</v>
      </c>
      <c r="L10" s="114" t="s">
        <v>496</v>
      </c>
      <c r="M10" s="114" t="s">
        <v>495</v>
      </c>
      <c r="N10" s="114" t="s">
        <v>496</v>
      </c>
      <c r="O10" s="114" t="s">
        <v>495</v>
      </c>
    </row>
    <row r="11" spans="1:15" x14ac:dyDescent="0.25">
      <c r="A11" s="115">
        <v>1</v>
      </c>
      <c r="B11" s="215" t="str">
        <f>'PLANILHA ORÇAMENTÁRIA'!C9</f>
        <v>ADMINISTRAÇÃO LOCAL DA OBRA</v>
      </c>
      <c r="C11" s="216">
        <v>0</v>
      </c>
      <c r="D11" s="217">
        <v>1</v>
      </c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216">
        <f>E11+G11+I11+K11+M11</f>
        <v>0</v>
      </c>
    </row>
    <row r="12" spans="1:15" x14ac:dyDescent="0.25">
      <c r="A12" s="115"/>
      <c r="B12" s="215"/>
      <c r="C12" s="67"/>
      <c r="D12" s="218"/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67"/>
    </row>
    <row r="13" spans="1:15" x14ac:dyDescent="0.25">
      <c r="A13" s="115">
        <v>2</v>
      </c>
      <c r="B13" s="215" t="str">
        <f>'PLANILHA ORÇAMENTÁRIA'!C12</f>
        <v>MOBILIZAÇÃO E DESMOBILIZAÇÃO DE EQUIPAMENTOS</v>
      </c>
      <c r="C13" s="216">
        <v>0</v>
      </c>
      <c r="D13" s="217">
        <v>1</v>
      </c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216">
        <f>E13+G13</f>
        <v>0</v>
      </c>
    </row>
    <row r="14" spans="1:15" x14ac:dyDescent="0.25">
      <c r="A14" s="115"/>
      <c r="B14" s="215"/>
      <c r="C14" s="67"/>
      <c r="D14" s="218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</row>
    <row r="15" spans="1:15" x14ac:dyDescent="0.25">
      <c r="A15" s="115">
        <v>3</v>
      </c>
      <c r="B15" s="215" t="str">
        <f>'PLANILHA ORÇAMENTÁRIA'!C15</f>
        <v>SERVIÇOS PRELIMINARES</v>
      </c>
      <c r="C15" s="216">
        <v>0</v>
      </c>
      <c r="D15" s="217">
        <v>1</v>
      </c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216">
        <f>E15+G15+I15+K15+M15</f>
        <v>0</v>
      </c>
    </row>
    <row r="16" spans="1:15" x14ac:dyDescent="0.25">
      <c r="A16" s="115"/>
      <c r="B16" s="215"/>
      <c r="C16" s="67"/>
      <c r="D16" s="218"/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7"/>
    </row>
    <row r="17" spans="1:15" x14ac:dyDescent="0.25">
      <c r="A17" s="115">
        <v>4</v>
      </c>
      <c r="B17" s="215" t="str">
        <f>'PLANILHA ORÇAMENTÁRIA'!C30</f>
        <v>TERRAPLANAGEM</v>
      </c>
      <c r="C17" s="216">
        <v>0</v>
      </c>
      <c r="D17" s="217">
        <v>1</v>
      </c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216">
        <f>E17+G17+I17+K17+M17</f>
        <v>0</v>
      </c>
    </row>
    <row r="18" spans="1:15" x14ac:dyDescent="0.25">
      <c r="A18" s="115"/>
      <c r="B18" s="215"/>
      <c r="C18" s="67"/>
      <c r="D18" s="218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</row>
    <row r="19" spans="1:15" x14ac:dyDescent="0.25">
      <c r="A19" s="115">
        <v>5</v>
      </c>
      <c r="B19" s="215" t="str">
        <f>'PLANILHA ORÇAMENTÁRIA'!C43</f>
        <v>PAVIMENTAÇÃO</v>
      </c>
      <c r="C19" s="216">
        <v>0</v>
      </c>
      <c r="D19" s="217">
        <v>1</v>
      </c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216">
        <f>E19+G19+I19+K19+M19</f>
        <v>0</v>
      </c>
    </row>
    <row r="20" spans="1:15" x14ac:dyDescent="0.25">
      <c r="A20" s="115"/>
      <c r="B20" s="215"/>
      <c r="C20" s="67"/>
      <c r="D20" s="218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</row>
    <row r="21" spans="1:15" x14ac:dyDescent="0.25">
      <c r="A21" s="115">
        <v>6</v>
      </c>
      <c r="B21" s="215" t="str">
        <f>'PLANILHA ORÇAMENTÁRIA'!C56</f>
        <v>TRANSPORTE</v>
      </c>
      <c r="C21" s="216">
        <v>0</v>
      </c>
      <c r="D21" s="217">
        <v>1</v>
      </c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216">
        <f>E21+G21+I21+K21+M21</f>
        <v>0</v>
      </c>
    </row>
    <row r="22" spans="1:15" x14ac:dyDescent="0.25">
      <c r="A22" s="115"/>
      <c r="B22" s="215"/>
      <c r="C22" s="67"/>
      <c r="D22" s="218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</row>
    <row r="23" spans="1:15" x14ac:dyDescent="0.25">
      <c r="A23" s="115">
        <v>7</v>
      </c>
      <c r="B23" s="215" t="str">
        <f>'PLANILHA ORÇAMENTÁRIA'!C70</f>
        <v>DRENAGEM SUPERFICIAL - GUIAS E SARJETAS</v>
      </c>
      <c r="C23" s="216">
        <v>0</v>
      </c>
      <c r="D23" s="217">
        <v>1</v>
      </c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216">
        <f>E23+G23+I23+K23+M23</f>
        <v>0</v>
      </c>
    </row>
    <row r="24" spans="1:15" x14ac:dyDescent="0.25">
      <c r="A24" s="115"/>
      <c r="B24" s="215"/>
      <c r="C24" s="67"/>
      <c r="D24" s="218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</row>
    <row r="25" spans="1:15" x14ac:dyDescent="0.25">
      <c r="A25" s="115">
        <v>8</v>
      </c>
      <c r="B25" s="215" t="str">
        <f>'PLANILHA ORÇAMENTÁRIA'!C89</f>
        <v>DRENAGEM SUPERFICIAL  - BUEIROS E POÇOS DE VISITAS</v>
      </c>
      <c r="C25" s="216">
        <v>0</v>
      </c>
      <c r="D25" s="217">
        <v>1</v>
      </c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216">
        <f>E25+G25+I25+K25+M25</f>
        <v>0</v>
      </c>
    </row>
    <row r="26" spans="1:15" x14ac:dyDescent="0.25">
      <c r="A26" s="115"/>
      <c r="B26" s="215"/>
      <c r="C26" s="67"/>
      <c r="D26" s="218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</row>
    <row r="27" spans="1:15" x14ac:dyDescent="0.25">
      <c r="A27" s="115">
        <v>9</v>
      </c>
      <c r="B27" s="215" t="str">
        <f>'PLANILHA ORÇAMENTÁRIA'!C206</f>
        <v>CALÇADA EM CONCRETO</v>
      </c>
      <c r="C27" s="216">
        <v>0</v>
      </c>
      <c r="D27" s="217">
        <v>1</v>
      </c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216">
        <f>E27+G27+I27+K27+M27</f>
        <v>0</v>
      </c>
    </row>
    <row r="28" spans="1:15" x14ac:dyDescent="0.25">
      <c r="A28" s="115"/>
      <c r="B28" s="215"/>
      <c r="C28" s="67"/>
      <c r="D28" s="218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</row>
    <row r="29" spans="1:15" x14ac:dyDescent="0.25">
      <c r="A29" s="115">
        <v>10</v>
      </c>
      <c r="B29" s="215" t="str">
        <f>'PLANILHA ORÇAMENTÁRIA'!C213</f>
        <v>SINALIZAÇÃO VIÁRIA</v>
      </c>
      <c r="C29" s="216">
        <v>0</v>
      </c>
      <c r="D29" s="217">
        <v>1</v>
      </c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216">
        <f>E29+G29+I29+K29+M29</f>
        <v>0</v>
      </c>
    </row>
    <row r="30" spans="1:15" x14ac:dyDescent="0.25">
      <c r="A30" s="115"/>
      <c r="B30" s="215"/>
      <c r="C30" s="67"/>
      <c r="D30" s="218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</row>
    <row r="31" spans="1:15" x14ac:dyDescent="0.25">
      <c r="A31" s="115">
        <v>11</v>
      </c>
      <c r="B31" s="215" t="str">
        <f>'PLANILHA ORÇAMENTÁRIA'!C217</f>
        <v>IDENTIFICAÇÃO VIÁRIA</v>
      </c>
      <c r="C31" s="216">
        <v>0</v>
      </c>
      <c r="D31" s="217">
        <v>1</v>
      </c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216">
        <f>E31+G31+I31+K31+M31</f>
        <v>0</v>
      </c>
    </row>
    <row r="32" spans="1:15" s="52" customFormat="1" x14ac:dyDescent="0.25">
      <c r="A32" s="457"/>
      <c r="B32" s="457"/>
      <c r="C32" s="457"/>
      <c r="D32" s="457"/>
      <c r="E32" s="457"/>
      <c r="F32" s="457"/>
      <c r="G32" s="457"/>
      <c r="H32" s="457"/>
      <c r="I32" s="457"/>
      <c r="J32" s="457"/>
      <c r="K32" s="457"/>
      <c r="L32" s="457"/>
      <c r="M32" s="457"/>
      <c r="N32" s="457"/>
      <c r="O32" s="457"/>
    </row>
    <row r="33" spans="1:15" x14ac:dyDescent="0.25">
      <c r="A33" s="448" t="s">
        <v>497</v>
      </c>
      <c r="B33" s="449"/>
      <c r="C33" s="449"/>
      <c r="D33" s="450"/>
      <c r="E33" s="219">
        <f>E11+E13+E15+E17+E19+E21+E23+E25+E27+E29+E31</f>
        <v>0</v>
      </c>
      <c r="F33" s="219"/>
      <c r="G33" s="219">
        <f>G11+G13+G15+G17+G19+G21+G23+G25+G27+G29+G31</f>
        <v>0</v>
      </c>
      <c r="H33" s="219"/>
      <c r="I33" s="219">
        <f>I11+I13+I15+I17+I19+I21+I23+I25+I27+I29+I31</f>
        <v>0</v>
      </c>
      <c r="J33" s="219"/>
      <c r="K33" s="219">
        <f>K11+K13+K15+K17+K19+K21+K23+K25+K27+K29+K31</f>
        <v>0</v>
      </c>
      <c r="L33" s="219"/>
      <c r="M33" s="219">
        <f>M11+M13+M15+M17+M19+M21+M23+M25+M27+M29+M31</f>
        <v>0</v>
      </c>
      <c r="N33" s="219"/>
      <c r="O33" s="219">
        <f>O11+O13+O15+O17+O19+O21+O23+O25+O27+O29+O31</f>
        <v>0</v>
      </c>
    </row>
    <row r="34" spans="1:15" x14ac:dyDescent="0.25">
      <c r="A34" s="448" t="s">
        <v>498</v>
      </c>
      <c r="B34" s="449"/>
      <c r="C34" s="449"/>
      <c r="D34" s="450"/>
      <c r="E34" s="219">
        <f>E33</f>
        <v>0</v>
      </c>
      <c r="F34" s="219"/>
      <c r="G34" s="219">
        <f>G33+E34</f>
        <v>0</v>
      </c>
      <c r="H34" s="219"/>
      <c r="I34" s="219">
        <f>I33+G34</f>
        <v>0</v>
      </c>
      <c r="J34" s="219"/>
      <c r="K34" s="219">
        <f>K33+I34</f>
        <v>0</v>
      </c>
      <c r="L34" s="219"/>
      <c r="M34" s="219">
        <f>M33+K34</f>
        <v>0</v>
      </c>
      <c r="N34" s="219"/>
      <c r="O34" s="219">
        <f>O33+M34</f>
        <v>0</v>
      </c>
    </row>
  </sheetData>
  <mergeCells count="21">
    <mergeCell ref="I8:J9"/>
    <mergeCell ref="K8:L9"/>
    <mergeCell ref="M8:N9"/>
    <mergeCell ref="A1:O1"/>
    <mergeCell ref="A2:O2"/>
    <mergeCell ref="A34:D34"/>
    <mergeCell ref="B3:M3"/>
    <mergeCell ref="N3:N4"/>
    <mergeCell ref="N5:N6"/>
    <mergeCell ref="A33:D33"/>
    <mergeCell ref="A7:O7"/>
    <mergeCell ref="A32:O32"/>
    <mergeCell ref="B6:M6"/>
    <mergeCell ref="B5:M5"/>
    <mergeCell ref="B4:M4"/>
    <mergeCell ref="C8:D9"/>
    <mergeCell ref="B8:B10"/>
    <mergeCell ref="A8:A10"/>
    <mergeCell ref="O8:O9"/>
    <mergeCell ref="E8:F9"/>
    <mergeCell ref="G8:H9"/>
  </mergeCells>
  <pageMargins left="0.511811024" right="0.511811024" top="0.78740157499999996" bottom="0.78740157499999996" header="0.31496062000000002" footer="0.3149606200000000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E45"/>
  <sheetViews>
    <sheetView workbookViewId="0">
      <selection activeCell="C51" sqref="C51"/>
    </sheetView>
  </sheetViews>
  <sheetFormatPr defaultRowHeight="15" x14ac:dyDescent="0.25"/>
  <cols>
    <col min="2" max="2" width="35.5703125" bestFit="1" customWidth="1"/>
    <col min="3" max="3" width="35.5703125" style="52" customWidth="1"/>
    <col min="4" max="4" width="17.28515625" customWidth="1"/>
    <col min="5" max="5" width="22.28515625" customWidth="1"/>
  </cols>
  <sheetData>
    <row r="1" spans="1:5" x14ac:dyDescent="0.25">
      <c r="A1" s="459"/>
      <c r="B1" s="459"/>
      <c r="C1" s="459"/>
      <c r="D1" s="459"/>
      <c r="E1" s="459"/>
    </row>
    <row r="2" spans="1:5" x14ac:dyDescent="0.25">
      <c r="A2" s="459"/>
      <c r="B2" s="459"/>
      <c r="C2" s="459"/>
      <c r="D2" s="459"/>
      <c r="E2" s="459"/>
    </row>
    <row r="3" spans="1:5" ht="18.75" x14ac:dyDescent="0.25">
      <c r="A3" s="471" t="s">
        <v>791</v>
      </c>
      <c r="B3" s="471"/>
      <c r="C3" s="471"/>
      <c r="D3" s="471"/>
      <c r="E3" s="471"/>
    </row>
    <row r="4" spans="1:5" x14ac:dyDescent="0.25">
      <c r="A4" s="58" t="s">
        <v>13</v>
      </c>
      <c r="B4" s="448"/>
      <c r="C4" s="450"/>
      <c r="D4" s="457" t="s">
        <v>17</v>
      </c>
      <c r="E4" s="115" t="s">
        <v>18</v>
      </c>
    </row>
    <row r="5" spans="1:5" x14ac:dyDescent="0.25">
      <c r="A5" s="58" t="s">
        <v>14</v>
      </c>
      <c r="B5" s="448"/>
      <c r="C5" s="450"/>
      <c r="D5" s="457"/>
      <c r="E5" s="59">
        <v>43113</v>
      </c>
    </row>
    <row r="6" spans="1:5" x14ac:dyDescent="0.25">
      <c r="A6" s="58" t="s">
        <v>15</v>
      </c>
      <c r="B6" s="467"/>
      <c r="C6" s="468"/>
      <c r="D6" s="453">
        <f>[1]BDI!I3</f>
        <v>0.3124832395854924</v>
      </c>
      <c r="E6" s="115" t="s">
        <v>19</v>
      </c>
    </row>
    <row r="7" spans="1:5" ht="15.75" thickBot="1" x14ac:dyDescent="0.3">
      <c r="A7" s="58" t="s">
        <v>16</v>
      </c>
      <c r="B7" s="465"/>
      <c r="C7" s="466"/>
      <c r="D7" s="454"/>
      <c r="E7" s="60">
        <v>42917</v>
      </c>
    </row>
    <row r="8" spans="1:5" x14ac:dyDescent="0.25">
      <c r="A8" s="433" t="s">
        <v>792</v>
      </c>
      <c r="B8" s="434"/>
      <c r="C8" s="434"/>
      <c r="D8" s="434"/>
      <c r="E8" s="434"/>
    </row>
    <row r="9" spans="1:5" ht="15" customHeight="1" x14ac:dyDescent="0.25">
      <c r="A9" s="440" t="s">
        <v>1</v>
      </c>
      <c r="B9" s="440" t="s">
        <v>793</v>
      </c>
      <c r="C9" s="113"/>
      <c r="D9" s="440" t="s">
        <v>794</v>
      </c>
      <c r="E9" s="440"/>
    </row>
    <row r="10" spans="1:5" x14ac:dyDescent="0.25">
      <c r="A10" s="440"/>
      <c r="B10" s="440"/>
      <c r="C10" s="113"/>
      <c r="D10" s="113" t="s">
        <v>795</v>
      </c>
      <c r="E10" s="113" t="s">
        <v>796</v>
      </c>
    </row>
    <row r="11" spans="1:5" x14ac:dyDescent="0.25">
      <c r="A11" s="469" t="s">
        <v>797</v>
      </c>
      <c r="B11" s="470"/>
      <c r="C11" s="470"/>
      <c r="D11" s="470"/>
      <c r="E11" s="470"/>
    </row>
    <row r="12" spans="1:5" x14ac:dyDescent="0.25">
      <c r="A12" s="220" t="s">
        <v>798</v>
      </c>
      <c r="B12" s="463" t="s">
        <v>799</v>
      </c>
      <c r="C12" s="464"/>
      <c r="D12" s="221"/>
      <c r="E12" s="221"/>
    </row>
    <row r="13" spans="1:5" x14ac:dyDescent="0.25">
      <c r="A13" s="220" t="s">
        <v>800</v>
      </c>
      <c r="B13" s="463" t="s">
        <v>801</v>
      </c>
      <c r="C13" s="464"/>
      <c r="D13" s="221"/>
      <c r="E13" s="221"/>
    </row>
    <row r="14" spans="1:5" x14ac:dyDescent="0.25">
      <c r="A14" s="220" t="s">
        <v>802</v>
      </c>
      <c r="B14" s="463" t="s">
        <v>803</v>
      </c>
      <c r="C14" s="464"/>
      <c r="D14" s="221"/>
      <c r="E14" s="221"/>
    </row>
    <row r="15" spans="1:5" x14ac:dyDescent="0.25">
      <c r="A15" s="220" t="s">
        <v>804</v>
      </c>
      <c r="B15" s="463" t="s">
        <v>805</v>
      </c>
      <c r="C15" s="464"/>
      <c r="D15" s="221"/>
      <c r="E15" s="221"/>
    </row>
    <row r="16" spans="1:5" x14ac:dyDescent="0.25">
      <c r="A16" s="220" t="s">
        <v>806</v>
      </c>
      <c r="B16" s="463" t="s">
        <v>807</v>
      </c>
      <c r="C16" s="464"/>
      <c r="D16" s="221"/>
      <c r="E16" s="221"/>
    </row>
    <row r="17" spans="1:5" x14ac:dyDescent="0.25">
      <c r="A17" s="220" t="s">
        <v>808</v>
      </c>
      <c r="B17" s="463" t="s">
        <v>809</v>
      </c>
      <c r="C17" s="464"/>
      <c r="D17" s="221"/>
      <c r="E17" s="221"/>
    </row>
    <row r="18" spans="1:5" x14ac:dyDescent="0.25">
      <c r="A18" s="220" t="s">
        <v>810</v>
      </c>
      <c r="B18" s="463" t="s">
        <v>811</v>
      </c>
      <c r="C18" s="464"/>
      <c r="D18" s="221"/>
      <c r="E18" s="221"/>
    </row>
    <row r="19" spans="1:5" x14ac:dyDescent="0.25">
      <c r="A19" s="220" t="s">
        <v>812</v>
      </c>
      <c r="B19" s="463" t="s">
        <v>813</v>
      </c>
      <c r="C19" s="464"/>
      <c r="D19" s="221"/>
      <c r="E19" s="221"/>
    </row>
    <row r="20" spans="1:5" x14ac:dyDescent="0.25">
      <c r="A20" s="220" t="s">
        <v>814</v>
      </c>
      <c r="B20" s="463" t="s">
        <v>815</v>
      </c>
      <c r="C20" s="464"/>
      <c r="D20" s="221"/>
      <c r="E20" s="221"/>
    </row>
    <row r="21" spans="1:5" ht="15.75" thickBot="1" x14ac:dyDescent="0.3">
      <c r="A21" s="113" t="s">
        <v>816</v>
      </c>
      <c r="B21" s="113" t="s">
        <v>817</v>
      </c>
      <c r="C21" s="113"/>
      <c r="D21" s="222">
        <f>SUM(D12:D20)</f>
        <v>0</v>
      </c>
      <c r="E21" s="222">
        <f>SUM(E12:E20)</f>
        <v>0</v>
      </c>
    </row>
    <row r="22" spans="1:5" x14ac:dyDescent="0.25">
      <c r="A22" s="433" t="s">
        <v>818</v>
      </c>
      <c r="B22" s="434"/>
      <c r="C22" s="434"/>
      <c r="D22" s="434"/>
      <c r="E22" s="434"/>
    </row>
    <row r="23" spans="1:5" x14ac:dyDescent="0.25">
      <c r="A23" s="220" t="s">
        <v>819</v>
      </c>
      <c r="B23" s="463" t="s">
        <v>820</v>
      </c>
      <c r="C23" s="464"/>
      <c r="D23" s="221"/>
      <c r="E23" s="223"/>
    </row>
    <row r="24" spans="1:5" x14ac:dyDescent="0.25">
      <c r="A24" s="220" t="s">
        <v>821</v>
      </c>
      <c r="B24" s="463" t="s">
        <v>822</v>
      </c>
      <c r="C24" s="464"/>
      <c r="D24" s="221"/>
      <c r="E24" s="223"/>
    </row>
    <row r="25" spans="1:5" x14ac:dyDescent="0.25">
      <c r="A25" s="220" t="s">
        <v>823</v>
      </c>
      <c r="B25" s="463" t="s">
        <v>824</v>
      </c>
      <c r="C25" s="464"/>
      <c r="D25" s="221"/>
      <c r="E25" s="221"/>
    </row>
    <row r="26" spans="1:5" x14ac:dyDescent="0.25">
      <c r="A26" s="220" t="s">
        <v>825</v>
      </c>
      <c r="B26" s="463" t="s">
        <v>826</v>
      </c>
      <c r="C26" s="464"/>
      <c r="D26" s="221"/>
      <c r="E26" s="221"/>
    </row>
    <row r="27" spans="1:5" x14ac:dyDescent="0.25">
      <c r="A27" s="220" t="s">
        <v>827</v>
      </c>
      <c r="B27" s="463" t="s">
        <v>828</v>
      </c>
      <c r="C27" s="464"/>
      <c r="D27" s="221"/>
      <c r="E27" s="221"/>
    </row>
    <row r="28" spans="1:5" x14ac:dyDescent="0.25">
      <c r="A28" s="220" t="s">
        <v>829</v>
      </c>
      <c r="B28" s="463" t="s">
        <v>830</v>
      </c>
      <c r="C28" s="464"/>
      <c r="D28" s="221"/>
      <c r="E28" s="221"/>
    </row>
    <row r="29" spans="1:5" x14ac:dyDescent="0.25">
      <c r="A29" s="220" t="s">
        <v>831</v>
      </c>
      <c r="B29" s="463" t="s">
        <v>832</v>
      </c>
      <c r="C29" s="464"/>
      <c r="D29" s="221"/>
      <c r="E29" s="223"/>
    </row>
    <row r="30" spans="1:5" x14ac:dyDescent="0.25">
      <c r="A30" s="220" t="s">
        <v>833</v>
      </c>
      <c r="B30" s="463" t="s">
        <v>834</v>
      </c>
      <c r="C30" s="464"/>
      <c r="D30" s="221"/>
      <c r="E30" s="221"/>
    </row>
    <row r="31" spans="1:5" x14ac:dyDescent="0.25">
      <c r="A31" s="220" t="s">
        <v>835</v>
      </c>
      <c r="B31" s="463" t="s">
        <v>836</v>
      </c>
      <c r="C31" s="464"/>
      <c r="D31" s="221"/>
      <c r="E31" s="221"/>
    </row>
    <row r="32" spans="1:5" x14ac:dyDescent="0.25">
      <c r="A32" s="220" t="s">
        <v>837</v>
      </c>
      <c r="B32" s="463" t="s">
        <v>838</v>
      </c>
      <c r="C32" s="464"/>
      <c r="D32" s="221"/>
      <c r="E32" s="221"/>
    </row>
    <row r="33" spans="1:5" ht="15.75" thickBot="1" x14ac:dyDescent="0.3">
      <c r="A33" s="113" t="s">
        <v>839</v>
      </c>
      <c r="B33" s="113" t="s">
        <v>817</v>
      </c>
      <c r="C33" s="113"/>
      <c r="D33" s="222">
        <f>SUM(D23:D32)</f>
        <v>0</v>
      </c>
      <c r="E33" s="222">
        <f>SUM(E23:E32)</f>
        <v>0</v>
      </c>
    </row>
    <row r="34" spans="1:5" x14ac:dyDescent="0.25">
      <c r="A34" s="433" t="s">
        <v>840</v>
      </c>
      <c r="B34" s="434"/>
      <c r="C34" s="434"/>
      <c r="D34" s="434"/>
      <c r="E34" s="434"/>
    </row>
    <row r="35" spans="1:5" x14ac:dyDescent="0.25">
      <c r="A35" s="224" t="s">
        <v>841</v>
      </c>
      <c r="B35" s="463" t="s">
        <v>842</v>
      </c>
      <c r="C35" s="464"/>
      <c r="D35" s="225"/>
      <c r="E35" s="225"/>
    </row>
    <row r="36" spans="1:5" x14ac:dyDescent="0.25">
      <c r="A36" s="220" t="s">
        <v>843</v>
      </c>
      <c r="B36" s="463" t="s">
        <v>844</v>
      </c>
      <c r="C36" s="464"/>
      <c r="D36" s="221"/>
      <c r="E36" s="221"/>
    </row>
    <row r="37" spans="1:5" x14ac:dyDescent="0.25">
      <c r="A37" s="220" t="s">
        <v>845</v>
      </c>
      <c r="B37" s="463" t="s">
        <v>846</v>
      </c>
      <c r="C37" s="464"/>
      <c r="D37" s="221"/>
      <c r="E37" s="221"/>
    </row>
    <row r="38" spans="1:5" x14ac:dyDescent="0.25">
      <c r="A38" s="220" t="s">
        <v>847</v>
      </c>
      <c r="B38" s="463" t="s">
        <v>848</v>
      </c>
      <c r="C38" s="464"/>
      <c r="D38" s="221"/>
      <c r="E38" s="221"/>
    </row>
    <row r="39" spans="1:5" x14ac:dyDescent="0.25">
      <c r="A39" s="220" t="s">
        <v>849</v>
      </c>
      <c r="B39" s="463" t="s">
        <v>850</v>
      </c>
      <c r="C39" s="464"/>
      <c r="D39" s="221"/>
      <c r="E39" s="221"/>
    </row>
    <row r="40" spans="1:5" ht="15.75" thickBot="1" x14ac:dyDescent="0.3">
      <c r="A40" s="113" t="s">
        <v>851</v>
      </c>
      <c r="B40" s="113" t="s">
        <v>817</v>
      </c>
      <c r="C40" s="113"/>
      <c r="D40" s="222">
        <f>SUM(D35:D39)</f>
        <v>0</v>
      </c>
      <c r="E40" s="222">
        <f>SUM(E35:E39)</f>
        <v>0</v>
      </c>
    </row>
    <row r="41" spans="1:5" x14ac:dyDescent="0.25">
      <c r="A41" s="433" t="s">
        <v>852</v>
      </c>
      <c r="B41" s="434"/>
      <c r="C41" s="434"/>
      <c r="D41" s="434"/>
      <c r="E41" s="434"/>
    </row>
    <row r="42" spans="1:5" x14ac:dyDescent="0.25">
      <c r="A42" s="224" t="s">
        <v>853</v>
      </c>
      <c r="B42" s="463" t="s">
        <v>854</v>
      </c>
      <c r="C42" s="464"/>
      <c r="D42" s="225"/>
      <c r="E42" s="225"/>
    </row>
    <row r="43" spans="1:5" ht="37.5" customHeight="1" x14ac:dyDescent="0.25">
      <c r="A43" s="220" t="s">
        <v>855</v>
      </c>
      <c r="B43" s="461" t="s">
        <v>856</v>
      </c>
      <c r="C43" s="462"/>
      <c r="D43" s="226"/>
      <c r="E43" s="226"/>
    </row>
    <row r="44" spans="1:5" ht="15.75" thickBot="1" x14ac:dyDescent="0.3">
      <c r="A44" s="113" t="s">
        <v>857</v>
      </c>
      <c r="B44" s="113" t="s">
        <v>817</v>
      </c>
      <c r="C44" s="113"/>
      <c r="D44" s="222">
        <f>SUM(D42:D43)</f>
        <v>0</v>
      </c>
      <c r="E44" s="222">
        <f>SUM(E42:E43)</f>
        <v>0</v>
      </c>
    </row>
    <row r="45" spans="1:5" x14ac:dyDescent="0.25">
      <c r="A45" s="433" t="s">
        <v>858</v>
      </c>
      <c r="B45" s="434"/>
      <c r="C45" s="228"/>
      <c r="D45" s="227">
        <f>D21+D33+D40+D44</f>
        <v>0</v>
      </c>
      <c r="E45" s="227">
        <f>E21+E33+E40+E44</f>
        <v>0</v>
      </c>
    </row>
  </sheetData>
  <mergeCells count="43">
    <mergeCell ref="A1:E2"/>
    <mergeCell ref="A3:E3"/>
    <mergeCell ref="D4:D5"/>
    <mergeCell ref="D6:D7"/>
    <mergeCell ref="A45:B45"/>
    <mergeCell ref="B20:C20"/>
    <mergeCell ref="B19:C19"/>
    <mergeCell ref="B24:C24"/>
    <mergeCell ref="B25:C25"/>
    <mergeCell ref="B26:C26"/>
    <mergeCell ref="B27:C27"/>
    <mergeCell ref="B14:C14"/>
    <mergeCell ref="B13:C13"/>
    <mergeCell ref="A22:E22"/>
    <mergeCell ref="A34:E34"/>
    <mergeCell ref="A41:E41"/>
    <mergeCell ref="B23:C23"/>
    <mergeCell ref="B18:C18"/>
    <mergeCell ref="B17:C17"/>
    <mergeCell ref="B16:C16"/>
    <mergeCell ref="B15:C15"/>
    <mergeCell ref="B12:C12"/>
    <mergeCell ref="B7:C7"/>
    <mergeCell ref="B6:C6"/>
    <mergeCell ref="B5:C5"/>
    <mergeCell ref="B4:C4"/>
    <mergeCell ref="A8:E8"/>
    <mergeCell ref="A9:A10"/>
    <mergeCell ref="B9:B10"/>
    <mergeCell ref="D9:E9"/>
    <mergeCell ref="A11:E11"/>
    <mergeCell ref="B43:C43"/>
    <mergeCell ref="B28:C28"/>
    <mergeCell ref="B29:C29"/>
    <mergeCell ref="B30:C30"/>
    <mergeCell ref="B31:C31"/>
    <mergeCell ref="B32:C32"/>
    <mergeCell ref="B35:C35"/>
    <mergeCell ref="B36:C36"/>
    <mergeCell ref="B37:C37"/>
    <mergeCell ref="B38:C38"/>
    <mergeCell ref="B39:C39"/>
    <mergeCell ref="B42:C42"/>
  </mergeCell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outlinePr summaryBelow="0"/>
  </sheetPr>
  <dimension ref="A1:J30"/>
  <sheetViews>
    <sheetView tabSelected="1" zoomScale="90" zoomScaleNormal="90" workbookViewId="0">
      <selection activeCell="D34" sqref="D34"/>
    </sheetView>
  </sheetViews>
  <sheetFormatPr defaultRowHeight="15" outlineLevelRow="1" x14ac:dyDescent="0.25"/>
  <cols>
    <col min="2" max="3" width="9.140625" style="52"/>
    <col min="4" max="4" width="65.85546875" bestFit="1" customWidth="1"/>
    <col min="5" max="5" width="6.28515625" style="52" bestFit="1" customWidth="1"/>
    <col min="6" max="6" width="10.140625" bestFit="1" customWidth="1"/>
    <col min="7" max="7" width="9.7109375" bestFit="1" customWidth="1"/>
    <col min="8" max="8" width="14.28515625" bestFit="1" customWidth="1"/>
    <col min="9" max="9" width="10.5703125" customWidth="1"/>
    <col min="10" max="10" width="12.7109375" bestFit="1" customWidth="1"/>
  </cols>
  <sheetData>
    <row r="1" spans="1:10" ht="18.75" x14ac:dyDescent="0.25">
      <c r="A1" s="355" t="s">
        <v>59</v>
      </c>
      <c r="B1" s="355"/>
      <c r="C1" s="355"/>
      <c r="D1" s="355"/>
      <c r="E1" s="355"/>
      <c r="F1" s="355"/>
      <c r="G1" s="355"/>
      <c r="H1" s="355"/>
      <c r="I1" s="355"/>
      <c r="J1" s="355"/>
    </row>
    <row r="2" spans="1:10" x14ac:dyDescent="0.25">
      <c r="A2" s="2" t="s">
        <v>13</v>
      </c>
      <c r="B2" s="356"/>
      <c r="C2" s="356"/>
      <c r="D2" s="356"/>
      <c r="E2" s="356"/>
      <c r="F2" s="356"/>
      <c r="G2" s="356"/>
      <c r="H2" s="356"/>
      <c r="I2" s="32" t="s">
        <v>17</v>
      </c>
      <c r="J2" s="32" t="s">
        <v>18</v>
      </c>
    </row>
    <row r="3" spans="1:10" x14ac:dyDescent="0.25">
      <c r="A3" s="2" t="s">
        <v>14</v>
      </c>
      <c r="B3" s="356"/>
      <c r="C3" s="356"/>
      <c r="D3" s="356"/>
      <c r="E3" s="356"/>
      <c r="F3" s="356"/>
      <c r="G3" s="356"/>
      <c r="H3" s="356"/>
      <c r="I3" s="357">
        <f>BDI!I3</f>
        <v>0.31126118815198645</v>
      </c>
      <c r="J3" s="33">
        <v>43113</v>
      </c>
    </row>
    <row r="4" spans="1:10" x14ac:dyDescent="0.25">
      <c r="A4" s="2" t="s">
        <v>15</v>
      </c>
      <c r="B4" s="356"/>
      <c r="C4" s="356"/>
      <c r="D4" s="356"/>
      <c r="E4" s="356"/>
      <c r="F4" s="356"/>
      <c r="G4" s="356"/>
      <c r="H4" s="356"/>
      <c r="I4" s="358"/>
      <c r="J4" s="32" t="s">
        <v>19</v>
      </c>
    </row>
    <row r="5" spans="1:10" x14ac:dyDescent="0.25">
      <c r="A5" s="2" t="s">
        <v>16</v>
      </c>
      <c r="B5" s="356"/>
      <c r="C5" s="356"/>
      <c r="D5" s="356"/>
      <c r="E5" s="356"/>
      <c r="F5" s="356"/>
      <c r="G5" s="356"/>
      <c r="H5" s="356"/>
      <c r="I5" s="358"/>
      <c r="J5" s="34">
        <v>42917</v>
      </c>
    </row>
    <row r="6" spans="1:10" ht="20.25" customHeight="1" x14ac:dyDescent="0.25">
      <c r="A6" s="354" t="s">
        <v>499</v>
      </c>
      <c r="B6" s="354"/>
      <c r="C6" s="354"/>
      <c r="D6" s="354"/>
      <c r="E6" s="354"/>
      <c r="F6" s="354"/>
      <c r="G6" s="354"/>
      <c r="H6" s="354"/>
      <c r="I6" s="354"/>
      <c r="J6" s="354"/>
    </row>
    <row r="7" spans="1:10" ht="20.25" customHeight="1" x14ac:dyDescent="0.25">
      <c r="A7" s="354" t="s">
        <v>559</v>
      </c>
      <c r="B7" s="354"/>
      <c r="C7" s="354"/>
      <c r="D7" s="354"/>
      <c r="E7" s="354"/>
      <c r="F7" s="354"/>
      <c r="G7" s="354"/>
      <c r="H7" s="354"/>
      <c r="I7" s="354"/>
      <c r="J7" s="354"/>
    </row>
    <row r="8" spans="1:10" s="57" customFormat="1" ht="30" x14ac:dyDescent="0.25">
      <c r="A8" s="70" t="s">
        <v>487</v>
      </c>
      <c r="B8" s="70" t="s">
        <v>509</v>
      </c>
      <c r="C8" s="70" t="s">
        <v>1</v>
      </c>
      <c r="D8" s="70" t="s">
        <v>561</v>
      </c>
      <c r="E8" s="70" t="s">
        <v>565</v>
      </c>
      <c r="F8" s="70" t="s">
        <v>560</v>
      </c>
      <c r="G8" s="70" t="s">
        <v>562</v>
      </c>
      <c r="H8" s="70" t="s">
        <v>563</v>
      </c>
      <c r="I8" s="70" t="s">
        <v>507</v>
      </c>
      <c r="J8" s="70" t="s">
        <v>508</v>
      </c>
    </row>
    <row r="9" spans="1:10" collapsed="1" x14ac:dyDescent="0.25">
      <c r="A9" s="76" t="s">
        <v>4</v>
      </c>
      <c r="B9" s="76" t="s">
        <v>18</v>
      </c>
      <c r="C9" s="76">
        <v>90778</v>
      </c>
      <c r="D9" s="77" t="s">
        <v>564</v>
      </c>
      <c r="E9" s="76" t="s">
        <v>566</v>
      </c>
      <c r="F9" s="76"/>
      <c r="G9" s="76"/>
      <c r="H9" s="76"/>
      <c r="I9" s="76"/>
      <c r="J9" s="264">
        <f>I9*F9*G9*H9</f>
        <v>0</v>
      </c>
    </row>
    <row r="10" spans="1:10" s="52" customFormat="1" hidden="1" outlineLevel="1" x14ac:dyDescent="0.25">
      <c r="A10" s="71"/>
      <c r="B10" s="71"/>
      <c r="C10" s="73" t="s">
        <v>604</v>
      </c>
      <c r="D10" s="74" t="s">
        <v>605</v>
      </c>
      <c r="E10" s="73" t="s">
        <v>566</v>
      </c>
      <c r="F10" s="75" t="s">
        <v>606</v>
      </c>
      <c r="G10" s="72"/>
      <c r="H10" s="72"/>
      <c r="I10" s="72"/>
      <c r="J10" s="265"/>
    </row>
    <row r="11" spans="1:10" s="52" customFormat="1" hidden="1" outlineLevel="1" x14ac:dyDescent="0.25">
      <c r="A11" s="71"/>
      <c r="B11" s="71"/>
      <c r="C11" s="73" t="s">
        <v>607</v>
      </c>
      <c r="D11" s="74" t="s">
        <v>608</v>
      </c>
      <c r="E11" s="73" t="s">
        <v>566</v>
      </c>
      <c r="F11" s="75" t="s">
        <v>606</v>
      </c>
      <c r="G11" s="72"/>
      <c r="H11" s="72"/>
      <c r="I11" s="72"/>
      <c r="J11" s="265"/>
    </row>
    <row r="12" spans="1:10" s="52" customFormat="1" hidden="1" outlineLevel="1" x14ac:dyDescent="0.25">
      <c r="A12" s="71"/>
      <c r="B12" s="71"/>
      <c r="C12" s="73" t="s">
        <v>609</v>
      </c>
      <c r="D12" s="74" t="s">
        <v>610</v>
      </c>
      <c r="E12" s="73" t="s">
        <v>566</v>
      </c>
      <c r="F12" s="75" t="s">
        <v>606</v>
      </c>
      <c r="G12" s="72"/>
      <c r="H12" s="72"/>
      <c r="I12" s="72"/>
      <c r="J12" s="265"/>
    </row>
    <row r="13" spans="1:10" s="52" customFormat="1" hidden="1" outlineLevel="1" x14ac:dyDescent="0.25">
      <c r="A13" s="71"/>
      <c r="B13" s="71"/>
      <c r="C13" s="73" t="s">
        <v>611</v>
      </c>
      <c r="D13" s="74" t="s">
        <v>612</v>
      </c>
      <c r="E13" s="73" t="s">
        <v>566</v>
      </c>
      <c r="F13" s="75" t="s">
        <v>613</v>
      </c>
      <c r="G13" s="72"/>
      <c r="H13" s="72"/>
      <c r="I13" s="72"/>
      <c r="J13" s="265"/>
    </row>
    <row r="14" spans="1:10" s="52" customFormat="1" ht="24" hidden="1" outlineLevel="1" x14ac:dyDescent="0.25">
      <c r="A14" s="71"/>
      <c r="B14" s="71"/>
      <c r="C14" s="73" t="s">
        <v>614</v>
      </c>
      <c r="D14" s="74" t="s">
        <v>615</v>
      </c>
      <c r="E14" s="73" t="s">
        <v>566</v>
      </c>
      <c r="F14" s="75" t="s">
        <v>606</v>
      </c>
      <c r="G14" s="72"/>
      <c r="H14" s="72"/>
      <c r="I14" s="72"/>
      <c r="J14" s="265"/>
    </row>
    <row r="15" spans="1:10" collapsed="1" x14ac:dyDescent="0.25">
      <c r="A15" s="76" t="s">
        <v>513</v>
      </c>
      <c r="B15" s="76" t="s">
        <v>18</v>
      </c>
      <c r="C15" s="76">
        <v>90780</v>
      </c>
      <c r="D15" s="77" t="s">
        <v>567</v>
      </c>
      <c r="E15" s="76" t="s">
        <v>566</v>
      </c>
      <c r="F15" s="76"/>
      <c r="G15" s="76"/>
      <c r="H15" s="76"/>
      <c r="I15" s="76"/>
      <c r="J15" s="264">
        <f t="shared" ref="J15:J21" si="0">I15*F15*G15*H15</f>
        <v>0</v>
      </c>
    </row>
    <row r="16" spans="1:10" s="52" customFormat="1" hidden="1" outlineLevel="1" x14ac:dyDescent="0.25">
      <c r="A16" s="71"/>
      <c r="B16" s="71"/>
      <c r="C16" s="73" t="s">
        <v>616</v>
      </c>
      <c r="D16" s="74" t="s">
        <v>617</v>
      </c>
      <c r="E16" s="73" t="s">
        <v>566</v>
      </c>
      <c r="F16" s="75" t="s">
        <v>606</v>
      </c>
      <c r="G16" s="72"/>
      <c r="H16" s="72"/>
      <c r="I16" s="72"/>
      <c r="J16" s="265"/>
    </row>
    <row r="17" spans="1:10" s="52" customFormat="1" hidden="1" outlineLevel="1" x14ac:dyDescent="0.25">
      <c r="A17" s="71"/>
      <c r="B17" s="71"/>
      <c r="C17" s="73" t="s">
        <v>607</v>
      </c>
      <c r="D17" s="74" t="s">
        <v>608</v>
      </c>
      <c r="E17" s="73" t="s">
        <v>566</v>
      </c>
      <c r="F17" s="75" t="s">
        <v>606</v>
      </c>
      <c r="G17" s="72"/>
      <c r="H17" s="72"/>
      <c r="I17" s="72"/>
      <c r="J17" s="265"/>
    </row>
    <row r="18" spans="1:10" s="52" customFormat="1" hidden="1" outlineLevel="1" x14ac:dyDescent="0.25">
      <c r="A18" s="71"/>
      <c r="B18" s="71"/>
      <c r="C18" s="73" t="s">
        <v>609</v>
      </c>
      <c r="D18" s="74" t="s">
        <v>610</v>
      </c>
      <c r="E18" s="73" t="s">
        <v>566</v>
      </c>
      <c r="F18" s="75" t="s">
        <v>606</v>
      </c>
      <c r="G18" s="72"/>
      <c r="H18" s="72"/>
      <c r="I18" s="72"/>
      <c r="J18" s="265"/>
    </row>
    <row r="19" spans="1:10" s="52" customFormat="1" hidden="1" outlineLevel="1" x14ac:dyDescent="0.25">
      <c r="A19" s="71"/>
      <c r="B19" s="71"/>
      <c r="C19" s="73" t="s">
        <v>611</v>
      </c>
      <c r="D19" s="74" t="s">
        <v>612</v>
      </c>
      <c r="E19" s="73" t="s">
        <v>566</v>
      </c>
      <c r="F19" s="75" t="s">
        <v>613</v>
      </c>
      <c r="G19" s="72"/>
      <c r="H19" s="72"/>
      <c r="I19" s="72"/>
      <c r="J19" s="265"/>
    </row>
    <row r="20" spans="1:10" s="52" customFormat="1" ht="24" hidden="1" outlineLevel="1" x14ac:dyDescent="0.25">
      <c r="A20" s="71"/>
      <c r="B20" s="71"/>
      <c r="C20" s="73" t="s">
        <v>618</v>
      </c>
      <c r="D20" s="74" t="s">
        <v>619</v>
      </c>
      <c r="E20" s="73" t="s">
        <v>566</v>
      </c>
      <c r="F20" s="75" t="s">
        <v>606</v>
      </c>
      <c r="G20" s="72"/>
      <c r="H20" s="72"/>
      <c r="I20" s="72"/>
      <c r="J20" s="265"/>
    </row>
    <row r="21" spans="1:10" collapsed="1" x14ac:dyDescent="0.25">
      <c r="A21" s="76" t="s">
        <v>514</v>
      </c>
      <c r="B21" s="76" t="s">
        <v>18</v>
      </c>
      <c r="C21" s="76">
        <v>90776</v>
      </c>
      <c r="D21" s="77" t="s">
        <v>568</v>
      </c>
      <c r="E21" s="76" t="s">
        <v>566</v>
      </c>
      <c r="F21" s="76"/>
      <c r="G21" s="76"/>
      <c r="H21" s="76"/>
      <c r="I21" s="76"/>
      <c r="J21" s="264">
        <f t="shared" si="0"/>
        <v>0</v>
      </c>
    </row>
    <row r="22" spans="1:10" s="52" customFormat="1" hidden="1" outlineLevel="1" x14ac:dyDescent="0.25">
      <c r="A22" s="71"/>
      <c r="B22" s="71"/>
      <c r="C22" s="73" t="s">
        <v>620</v>
      </c>
      <c r="D22" s="74" t="s">
        <v>621</v>
      </c>
      <c r="E22" s="73" t="s">
        <v>566</v>
      </c>
      <c r="F22" s="75" t="s">
        <v>606</v>
      </c>
      <c r="G22" s="72"/>
      <c r="H22" s="72"/>
      <c r="I22" s="72"/>
      <c r="J22" s="265"/>
    </row>
    <row r="23" spans="1:10" s="52" customFormat="1" hidden="1" outlineLevel="1" x14ac:dyDescent="0.25">
      <c r="A23" s="71"/>
      <c r="B23" s="71"/>
      <c r="C23" s="73" t="s">
        <v>622</v>
      </c>
      <c r="D23" s="74" t="s">
        <v>623</v>
      </c>
      <c r="E23" s="73" t="s">
        <v>566</v>
      </c>
      <c r="F23" s="75" t="s">
        <v>606</v>
      </c>
      <c r="G23" s="72"/>
      <c r="H23" s="72"/>
      <c r="I23" s="72"/>
      <c r="J23" s="265"/>
    </row>
    <row r="24" spans="1:10" s="52" customFormat="1" hidden="1" outlineLevel="1" x14ac:dyDescent="0.25">
      <c r="A24" s="71"/>
      <c r="B24" s="71"/>
      <c r="C24" s="73" t="s">
        <v>624</v>
      </c>
      <c r="D24" s="74" t="s">
        <v>625</v>
      </c>
      <c r="E24" s="73" t="s">
        <v>566</v>
      </c>
      <c r="F24" s="75" t="s">
        <v>606</v>
      </c>
      <c r="G24" s="72"/>
      <c r="H24" s="72"/>
      <c r="I24" s="72"/>
      <c r="J24" s="265"/>
    </row>
    <row r="25" spans="1:10" s="52" customFormat="1" hidden="1" outlineLevel="1" x14ac:dyDescent="0.25">
      <c r="A25" s="71"/>
      <c r="B25" s="71"/>
      <c r="C25" s="73" t="s">
        <v>607</v>
      </c>
      <c r="D25" s="74" t="s">
        <v>608</v>
      </c>
      <c r="E25" s="73" t="s">
        <v>566</v>
      </c>
      <c r="F25" s="75" t="s">
        <v>606</v>
      </c>
      <c r="G25" s="72"/>
      <c r="H25" s="72"/>
      <c r="I25" s="72"/>
      <c r="J25" s="265"/>
    </row>
    <row r="26" spans="1:10" s="52" customFormat="1" hidden="1" outlineLevel="1" x14ac:dyDescent="0.25">
      <c r="A26" s="71"/>
      <c r="B26" s="71"/>
      <c r="C26" s="73" t="s">
        <v>609</v>
      </c>
      <c r="D26" s="74" t="s">
        <v>610</v>
      </c>
      <c r="E26" s="73" t="s">
        <v>566</v>
      </c>
      <c r="F26" s="75" t="s">
        <v>606</v>
      </c>
      <c r="G26" s="72"/>
      <c r="H26" s="72"/>
      <c r="I26" s="72"/>
      <c r="J26" s="265"/>
    </row>
    <row r="27" spans="1:10" s="52" customFormat="1" hidden="1" outlineLevel="1" x14ac:dyDescent="0.25">
      <c r="A27" s="71"/>
      <c r="B27" s="71"/>
      <c r="C27" s="73" t="s">
        <v>611</v>
      </c>
      <c r="D27" s="74" t="s">
        <v>612</v>
      </c>
      <c r="E27" s="73" t="s">
        <v>566</v>
      </c>
      <c r="F27" s="75" t="s">
        <v>613</v>
      </c>
      <c r="G27" s="72"/>
      <c r="H27" s="72"/>
      <c r="I27" s="72"/>
      <c r="J27" s="265"/>
    </row>
    <row r="28" spans="1:10" s="52" customFormat="1" ht="24" hidden="1" outlineLevel="1" x14ac:dyDescent="0.25">
      <c r="A28" s="71"/>
      <c r="B28" s="71"/>
      <c r="C28" s="73" t="s">
        <v>626</v>
      </c>
      <c r="D28" s="74" t="s">
        <v>627</v>
      </c>
      <c r="E28" s="73" t="s">
        <v>566</v>
      </c>
      <c r="F28" s="75" t="s">
        <v>606</v>
      </c>
      <c r="G28" s="72"/>
      <c r="H28" s="72"/>
      <c r="I28" s="72"/>
      <c r="J28" s="265"/>
    </row>
    <row r="29" spans="1:10" x14ac:dyDescent="0.25">
      <c r="A29" s="353" t="s">
        <v>58</v>
      </c>
      <c r="B29" s="353"/>
      <c r="C29" s="353"/>
      <c r="D29" s="353"/>
      <c r="E29" s="353"/>
      <c r="F29" s="353"/>
      <c r="G29" s="353"/>
      <c r="H29" s="353"/>
      <c r="I29" s="353"/>
      <c r="J29" s="266">
        <f>SUM(J9:J21)</f>
        <v>0</v>
      </c>
    </row>
    <row r="30" spans="1:10" x14ac:dyDescent="0.25">
      <c r="D30" s="61"/>
      <c r="E30" s="61"/>
    </row>
  </sheetData>
  <mergeCells count="9">
    <mergeCell ref="A29:I29"/>
    <mergeCell ref="A6:J6"/>
    <mergeCell ref="A7:J7"/>
    <mergeCell ref="A1:J1"/>
    <mergeCell ref="B5:H5"/>
    <mergeCell ref="B4:H4"/>
    <mergeCell ref="B3:H3"/>
    <mergeCell ref="B2:H2"/>
    <mergeCell ref="I3:I5"/>
  </mergeCells>
  <pageMargins left="0.511811024" right="0.511811024" top="0.78740157499999996" bottom="0.78740157499999996" header="0.31496062000000002" footer="0.31496062000000002"/>
  <pageSetup paperSize="9" orientation="portrait" horizontalDpi="4294967295" verticalDpi="4294967295" r:id="rId1"/>
  <ignoredErrors>
    <ignoredError sqref="C10:C14 F10:F14 F16:F20 F22:F28 C16:C20 C22:C28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outlinePr summaryBelow="0"/>
  </sheetPr>
  <dimension ref="A1:N295"/>
  <sheetViews>
    <sheetView topLeftCell="A40" zoomScale="90" zoomScaleNormal="90" workbookViewId="0">
      <selection activeCell="C101" sqref="C101"/>
    </sheetView>
  </sheetViews>
  <sheetFormatPr defaultRowHeight="15" outlineLevelRow="1" x14ac:dyDescent="0.25"/>
  <cols>
    <col min="1" max="1" width="12.85546875" style="57" customWidth="1"/>
    <col min="2" max="2" width="64.85546875" bestFit="1" customWidth="1"/>
    <col min="3" max="3" width="14.42578125" customWidth="1"/>
    <col min="4" max="4" width="11.5703125" customWidth="1"/>
    <col min="5" max="5" width="12.85546875" customWidth="1"/>
    <col min="6" max="6" width="14" customWidth="1"/>
    <col min="7" max="7" width="16.42578125" customWidth="1"/>
    <col min="8" max="8" width="17.7109375" customWidth="1"/>
    <col min="9" max="9" width="17.7109375" style="52" customWidth="1"/>
    <col min="10" max="10" width="15" customWidth="1"/>
    <col min="11" max="11" width="13.5703125" style="145" customWidth="1"/>
    <col min="12" max="12" width="12.5703125" customWidth="1"/>
    <col min="13" max="13" width="12.28515625" customWidth="1"/>
    <col min="14" max="14" width="35.140625" bestFit="1" customWidth="1"/>
  </cols>
  <sheetData>
    <row r="1" spans="1:14" ht="36" customHeight="1" x14ac:dyDescent="0.25">
      <c r="A1" s="311"/>
      <c r="B1" s="311"/>
      <c r="C1" s="311"/>
      <c r="D1" s="311"/>
      <c r="E1" s="311"/>
      <c r="F1" s="311"/>
      <c r="G1" s="311"/>
      <c r="H1" s="311"/>
      <c r="I1" s="311"/>
      <c r="J1" s="311"/>
      <c r="K1" s="311"/>
      <c r="L1" s="311"/>
      <c r="M1" s="311"/>
      <c r="N1" s="311"/>
    </row>
    <row r="2" spans="1:14" ht="18.75" x14ac:dyDescent="0.25">
      <c r="A2" s="355" t="s">
        <v>860</v>
      </c>
      <c r="B2" s="355"/>
      <c r="C2" s="355"/>
      <c r="D2" s="355"/>
      <c r="E2" s="355"/>
      <c r="F2" s="355"/>
      <c r="G2" s="355"/>
      <c r="H2" s="355"/>
      <c r="I2" s="355"/>
      <c r="J2" s="355"/>
      <c r="K2" s="355"/>
      <c r="L2" s="355"/>
      <c r="M2" s="355"/>
      <c r="N2" s="355"/>
    </row>
    <row r="3" spans="1:14" x14ac:dyDescent="0.25">
      <c r="A3" s="92" t="s">
        <v>13</v>
      </c>
      <c r="B3" s="356"/>
      <c r="C3" s="356"/>
      <c r="D3" s="356"/>
      <c r="E3" s="356"/>
      <c r="F3" s="356"/>
      <c r="G3" s="356"/>
      <c r="H3" s="356"/>
      <c r="I3" s="356"/>
      <c r="J3" s="356"/>
      <c r="K3" s="356"/>
      <c r="L3" s="356"/>
      <c r="M3" s="358" t="s">
        <v>17</v>
      </c>
      <c r="N3" s="32" t="s">
        <v>18</v>
      </c>
    </row>
    <row r="4" spans="1:14" x14ac:dyDescent="0.25">
      <c r="A4" s="92" t="s">
        <v>14</v>
      </c>
      <c r="B4" s="356"/>
      <c r="C4" s="356"/>
      <c r="D4" s="356"/>
      <c r="E4" s="356"/>
      <c r="F4" s="356"/>
      <c r="G4" s="356"/>
      <c r="H4" s="356"/>
      <c r="I4" s="356"/>
      <c r="J4" s="356"/>
      <c r="K4" s="356"/>
      <c r="L4" s="356"/>
      <c r="M4" s="358"/>
      <c r="N4" s="33">
        <v>43113</v>
      </c>
    </row>
    <row r="5" spans="1:14" x14ac:dyDescent="0.25">
      <c r="A5" s="92" t="s">
        <v>15</v>
      </c>
      <c r="B5" s="356"/>
      <c r="C5" s="356"/>
      <c r="D5" s="356"/>
      <c r="E5" s="356"/>
      <c r="F5" s="356"/>
      <c r="G5" s="356"/>
      <c r="H5" s="356"/>
      <c r="I5" s="356"/>
      <c r="J5" s="356"/>
      <c r="K5" s="356"/>
      <c r="L5" s="356"/>
      <c r="M5" s="359">
        <f>BDI!I3</f>
        <v>0.31126118815198645</v>
      </c>
      <c r="N5" s="32" t="s">
        <v>19</v>
      </c>
    </row>
    <row r="6" spans="1:14" x14ac:dyDescent="0.25">
      <c r="A6" s="92" t="s">
        <v>16</v>
      </c>
      <c r="B6" s="356"/>
      <c r="C6" s="356"/>
      <c r="D6" s="356"/>
      <c r="E6" s="356"/>
      <c r="F6" s="356"/>
      <c r="G6" s="356"/>
      <c r="H6" s="356"/>
      <c r="I6" s="356"/>
      <c r="J6" s="356"/>
      <c r="K6" s="356"/>
      <c r="L6" s="356"/>
      <c r="M6" s="359"/>
      <c r="N6" s="34">
        <v>42917</v>
      </c>
    </row>
    <row r="7" spans="1:14" ht="15.75" x14ac:dyDescent="0.25">
      <c r="A7" s="354" t="s">
        <v>558</v>
      </c>
      <c r="B7" s="354"/>
      <c r="C7" s="354"/>
      <c r="D7" s="354"/>
      <c r="E7" s="354"/>
      <c r="F7" s="354"/>
      <c r="G7" s="354"/>
      <c r="H7" s="354"/>
      <c r="I7" s="354"/>
      <c r="J7" s="354"/>
      <c r="K7" s="354"/>
      <c r="L7" s="354"/>
      <c r="M7" s="354"/>
      <c r="N7" s="354"/>
    </row>
    <row r="8" spans="1:14" ht="15.75" x14ac:dyDescent="0.25">
      <c r="A8" s="354" t="s">
        <v>500</v>
      </c>
      <c r="B8" s="354"/>
      <c r="C8" s="354"/>
      <c r="D8" s="354"/>
      <c r="E8" s="354"/>
      <c r="F8" s="354"/>
      <c r="G8" s="354"/>
      <c r="H8" s="354"/>
      <c r="I8" s="354"/>
      <c r="J8" s="354"/>
      <c r="K8" s="354"/>
      <c r="L8" s="354"/>
      <c r="M8" s="354"/>
      <c r="N8" s="354"/>
    </row>
    <row r="9" spans="1:14" ht="30" x14ac:dyDescent="0.25">
      <c r="A9" s="70" t="s">
        <v>511</v>
      </c>
      <c r="B9" s="70" t="s">
        <v>501</v>
      </c>
      <c r="C9" s="70" t="s">
        <v>502</v>
      </c>
      <c r="D9" s="70" t="s">
        <v>503</v>
      </c>
      <c r="E9" s="70" t="s">
        <v>504</v>
      </c>
      <c r="F9" s="70" t="s">
        <v>505</v>
      </c>
      <c r="G9" s="70" t="s">
        <v>879</v>
      </c>
      <c r="H9" s="70" t="s">
        <v>3</v>
      </c>
      <c r="I9" s="70" t="s">
        <v>878</v>
      </c>
      <c r="J9" s="70" t="s">
        <v>507</v>
      </c>
      <c r="K9" s="140" t="s">
        <v>508</v>
      </c>
      <c r="L9" s="70" t="s">
        <v>509</v>
      </c>
      <c r="M9" s="70" t="s">
        <v>1</v>
      </c>
      <c r="N9" s="70" t="s">
        <v>510</v>
      </c>
    </row>
    <row r="10" spans="1:14" ht="60" x14ac:dyDescent="0.25">
      <c r="A10" s="76" t="s">
        <v>4</v>
      </c>
      <c r="B10" s="93" t="s">
        <v>531</v>
      </c>
      <c r="C10" s="94"/>
      <c r="D10" s="94"/>
      <c r="E10" s="94"/>
      <c r="F10" s="94"/>
      <c r="G10" s="94"/>
      <c r="H10" s="94"/>
      <c r="I10" s="94" t="e">
        <f>1/H10</f>
        <v>#DIV/0!</v>
      </c>
      <c r="J10" s="94"/>
      <c r="K10" s="141" t="e">
        <f>((F10*E10*I10)/G10)*J10</f>
        <v>#DIV/0!</v>
      </c>
      <c r="L10" s="94" t="s">
        <v>19</v>
      </c>
      <c r="M10" s="94" t="s">
        <v>529</v>
      </c>
      <c r="N10" s="93" t="s">
        <v>528</v>
      </c>
    </row>
    <row r="11" spans="1:14" ht="45" x14ac:dyDescent="0.25">
      <c r="A11" s="76" t="s">
        <v>513</v>
      </c>
      <c r="B11" s="95" t="s">
        <v>532</v>
      </c>
      <c r="C11" s="94"/>
      <c r="D11" s="94"/>
      <c r="E11" s="94"/>
      <c r="F11" s="94"/>
      <c r="G11" s="94"/>
      <c r="H11" s="94"/>
      <c r="I11" s="94" t="e">
        <f t="shared" ref="I11:I74" si="0">1/H11</f>
        <v>#DIV/0!</v>
      </c>
      <c r="J11" s="94"/>
      <c r="K11" s="141" t="e">
        <f t="shared" ref="K11:K24" si="1">((F11*E11*I11)/G11)*J11</f>
        <v>#DIV/0!</v>
      </c>
      <c r="L11" s="94" t="s">
        <v>19</v>
      </c>
      <c r="M11" s="94" t="s">
        <v>529</v>
      </c>
      <c r="N11" s="93" t="s">
        <v>528</v>
      </c>
    </row>
    <row r="12" spans="1:14" ht="60" x14ac:dyDescent="0.25">
      <c r="A12" s="76" t="s">
        <v>514</v>
      </c>
      <c r="B12" s="93" t="s">
        <v>533</v>
      </c>
      <c r="C12" s="94"/>
      <c r="D12" s="94"/>
      <c r="E12" s="94"/>
      <c r="F12" s="94"/>
      <c r="G12" s="94"/>
      <c r="H12" s="94"/>
      <c r="I12" s="94" t="e">
        <f t="shared" si="0"/>
        <v>#DIV/0!</v>
      </c>
      <c r="J12" s="94"/>
      <c r="K12" s="141" t="e">
        <f t="shared" si="1"/>
        <v>#DIV/0!</v>
      </c>
      <c r="L12" s="94" t="s">
        <v>19</v>
      </c>
      <c r="M12" s="94" t="s">
        <v>529</v>
      </c>
      <c r="N12" s="93" t="s">
        <v>528</v>
      </c>
    </row>
    <row r="13" spans="1:14" ht="45" x14ac:dyDescent="0.25">
      <c r="A13" s="76" t="s">
        <v>515</v>
      </c>
      <c r="B13" s="93" t="s">
        <v>534</v>
      </c>
      <c r="C13" s="94"/>
      <c r="D13" s="94"/>
      <c r="E13" s="94"/>
      <c r="F13" s="94"/>
      <c r="G13" s="94"/>
      <c r="H13" s="94"/>
      <c r="I13" s="94" t="e">
        <f t="shared" si="0"/>
        <v>#DIV/0!</v>
      </c>
      <c r="J13" s="94"/>
      <c r="K13" s="141" t="e">
        <f t="shared" si="1"/>
        <v>#DIV/0!</v>
      </c>
      <c r="L13" s="94" t="s">
        <v>19</v>
      </c>
      <c r="M13" s="94" t="s">
        <v>529</v>
      </c>
      <c r="N13" s="93" t="s">
        <v>528</v>
      </c>
    </row>
    <row r="14" spans="1:14" ht="45" x14ac:dyDescent="0.25">
      <c r="A14" s="76" t="s">
        <v>516</v>
      </c>
      <c r="B14" s="93" t="s">
        <v>535</v>
      </c>
      <c r="C14" s="94"/>
      <c r="D14" s="94"/>
      <c r="E14" s="94"/>
      <c r="F14" s="94"/>
      <c r="G14" s="94"/>
      <c r="H14" s="94"/>
      <c r="I14" s="94" t="e">
        <f t="shared" si="0"/>
        <v>#DIV/0!</v>
      </c>
      <c r="J14" s="94"/>
      <c r="K14" s="141" t="e">
        <f t="shared" si="1"/>
        <v>#DIV/0!</v>
      </c>
      <c r="L14" s="94" t="s">
        <v>19</v>
      </c>
      <c r="M14" s="94" t="s">
        <v>529</v>
      </c>
      <c r="N14" s="93" t="s">
        <v>528</v>
      </c>
    </row>
    <row r="15" spans="1:14" ht="45" x14ac:dyDescent="0.25">
      <c r="A15" s="76" t="s">
        <v>517</v>
      </c>
      <c r="B15" s="93" t="s">
        <v>536</v>
      </c>
      <c r="C15" s="94"/>
      <c r="D15" s="94"/>
      <c r="E15" s="94"/>
      <c r="F15" s="94"/>
      <c r="G15" s="94"/>
      <c r="H15" s="94"/>
      <c r="I15" s="94" t="e">
        <f t="shared" si="0"/>
        <v>#DIV/0!</v>
      </c>
      <c r="J15" s="94"/>
      <c r="K15" s="141" t="e">
        <f t="shared" si="1"/>
        <v>#DIV/0!</v>
      </c>
      <c r="L15" s="94" t="s">
        <v>19</v>
      </c>
      <c r="M15" s="94" t="s">
        <v>529</v>
      </c>
      <c r="N15" s="93" t="s">
        <v>528</v>
      </c>
    </row>
    <row r="16" spans="1:14" ht="45" x14ac:dyDescent="0.25">
      <c r="A16" s="76" t="s">
        <v>518</v>
      </c>
      <c r="B16" s="93" t="s">
        <v>537</v>
      </c>
      <c r="C16" s="94"/>
      <c r="D16" s="94"/>
      <c r="E16" s="94"/>
      <c r="F16" s="94"/>
      <c r="G16" s="94"/>
      <c r="H16" s="94"/>
      <c r="I16" s="94" t="e">
        <f t="shared" si="0"/>
        <v>#DIV/0!</v>
      </c>
      <c r="J16" s="94"/>
      <c r="K16" s="141" t="e">
        <f t="shared" si="1"/>
        <v>#DIV/0!</v>
      </c>
      <c r="L16" s="94" t="s">
        <v>19</v>
      </c>
      <c r="M16" s="94" t="s">
        <v>529</v>
      </c>
      <c r="N16" s="93" t="s">
        <v>528</v>
      </c>
    </row>
    <row r="17" spans="1:14" ht="45" x14ac:dyDescent="0.25">
      <c r="A17" s="76" t="s">
        <v>519</v>
      </c>
      <c r="B17" s="96" t="s">
        <v>538</v>
      </c>
      <c r="C17" s="94"/>
      <c r="D17" s="94"/>
      <c r="E17" s="94"/>
      <c r="F17" s="94"/>
      <c r="G17" s="94"/>
      <c r="H17" s="94"/>
      <c r="I17" s="94" t="e">
        <f t="shared" si="0"/>
        <v>#DIV/0!</v>
      </c>
      <c r="J17" s="94"/>
      <c r="K17" s="141" t="e">
        <f t="shared" si="1"/>
        <v>#DIV/0!</v>
      </c>
      <c r="L17" s="94" t="s">
        <v>19</v>
      </c>
      <c r="M17" s="94" t="s">
        <v>529</v>
      </c>
      <c r="N17" s="93" t="s">
        <v>528</v>
      </c>
    </row>
    <row r="18" spans="1:14" ht="30" x14ac:dyDescent="0.25">
      <c r="A18" s="76" t="s">
        <v>520</v>
      </c>
      <c r="B18" s="96" t="s">
        <v>539</v>
      </c>
      <c r="C18" s="94"/>
      <c r="D18" s="94"/>
      <c r="E18" s="94"/>
      <c r="F18" s="94"/>
      <c r="G18" s="94"/>
      <c r="H18" s="94"/>
      <c r="I18" s="94" t="e">
        <f t="shared" si="0"/>
        <v>#DIV/0!</v>
      </c>
      <c r="J18" s="94"/>
      <c r="K18" s="141" t="e">
        <f t="shared" si="1"/>
        <v>#DIV/0!</v>
      </c>
      <c r="L18" s="94" t="s">
        <v>19</v>
      </c>
      <c r="M18" s="94" t="s">
        <v>529</v>
      </c>
      <c r="N18" s="93" t="s">
        <v>528</v>
      </c>
    </row>
    <row r="19" spans="1:14" ht="45" x14ac:dyDescent="0.25">
      <c r="A19" s="76" t="s">
        <v>521</v>
      </c>
      <c r="B19" s="96" t="s">
        <v>540</v>
      </c>
      <c r="C19" s="94"/>
      <c r="D19" s="94"/>
      <c r="E19" s="94"/>
      <c r="F19" s="94"/>
      <c r="G19" s="94"/>
      <c r="H19" s="94"/>
      <c r="I19" s="94" t="e">
        <f t="shared" si="0"/>
        <v>#DIV/0!</v>
      </c>
      <c r="J19" s="94"/>
      <c r="K19" s="141" t="e">
        <f t="shared" si="1"/>
        <v>#DIV/0!</v>
      </c>
      <c r="L19" s="94" t="s">
        <v>19</v>
      </c>
      <c r="M19" s="94" t="s">
        <v>529</v>
      </c>
      <c r="N19" s="93" t="s">
        <v>528</v>
      </c>
    </row>
    <row r="20" spans="1:14" ht="30" x14ac:dyDescent="0.25">
      <c r="A20" s="76" t="s">
        <v>522</v>
      </c>
      <c r="B20" s="96" t="s">
        <v>541</v>
      </c>
      <c r="C20" s="94"/>
      <c r="D20" s="94"/>
      <c r="E20" s="94"/>
      <c r="F20" s="94"/>
      <c r="G20" s="94"/>
      <c r="H20" s="94"/>
      <c r="I20" s="94" t="e">
        <f t="shared" si="0"/>
        <v>#DIV/0!</v>
      </c>
      <c r="J20" s="94"/>
      <c r="K20" s="141" t="e">
        <f t="shared" si="1"/>
        <v>#DIV/0!</v>
      </c>
      <c r="L20" s="94" t="s">
        <v>19</v>
      </c>
      <c r="M20" s="94" t="s">
        <v>529</v>
      </c>
      <c r="N20" s="93" t="s">
        <v>528</v>
      </c>
    </row>
    <row r="21" spans="1:14" ht="45" x14ac:dyDescent="0.25">
      <c r="A21" s="76" t="s">
        <v>523</v>
      </c>
      <c r="B21" s="96" t="s">
        <v>542</v>
      </c>
      <c r="C21" s="94"/>
      <c r="D21" s="94"/>
      <c r="E21" s="94"/>
      <c r="F21" s="94"/>
      <c r="G21" s="94"/>
      <c r="H21" s="94"/>
      <c r="I21" s="94" t="e">
        <f t="shared" si="0"/>
        <v>#DIV/0!</v>
      </c>
      <c r="J21" s="94"/>
      <c r="K21" s="141" t="e">
        <f t="shared" si="1"/>
        <v>#DIV/0!</v>
      </c>
      <c r="L21" s="94" t="s">
        <v>19</v>
      </c>
      <c r="M21" s="94" t="s">
        <v>529</v>
      </c>
      <c r="N21" s="93" t="s">
        <v>528</v>
      </c>
    </row>
    <row r="22" spans="1:14" ht="30" x14ac:dyDescent="0.25">
      <c r="A22" s="76" t="s">
        <v>524</v>
      </c>
      <c r="B22" s="96" t="s">
        <v>543</v>
      </c>
      <c r="C22" s="94"/>
      <c r="D22" s="94"/>
      <c r="E22" s="94"/>
      <c r="F22" s="94"/>
      <c r="G22" s="94"/>
      <c r="H22" s="94"/>
      <c r="I22" s="94" t="e">
        <f t="shared" si="0"/>
        <v>#DIV/0!</v>
      </c>
      <c r="J22" s="94"/>
      <c r="K22" s="141" t="e">
        <f t="shared" si="1"/>
        <v>#DIV/0!</v>
      </c>
      <c r="L22" s="94" t="s">
        <v>19</v>
      </c>
      <c r="M22" s="94" t="s">
        <v>529</v>
      </c>
      <c r="N22" s="93" t="s">
        <v>528</v>
      </c>
    </row>
    <row r="23" spans="1:14" ht="30" x14ac:dyDescent="0.25">
      <c r="A23" s="76" t="s">
        <v>525</v>
      </c>
      <c r="B23" s="96" t="s">
        <v>544</v>
      </c>
      <c r="C23" s="94"/>
      <c r="D23" s="94"/>
      <c r="E23" s="94"/>
      <c r="F23" s="94"/>
      <c r="G23" s="94"/>
      <c r="H23" s="94"/>
      <c r="I23" s="94" t="e">
        <f t="shared" si="0"/>
        <v>#DIV/0!</v>
      </c>
      <c r="J23" s="94"/>
      <c r="K23" s="141" t="e">
        <f t="shared" si="1"/>
        <v>#DIV/0!</v>
      </c>
      <c r="L23" s="94" t="s">
        <v>19</v>
      </c>
      <c r="M23" s="94" t="s">
        <v>529</v>
      </c>
      <c r="N23" s="93" t="s">
        <v>528</v>
      </c>
    </row>
    <row r="24" spans="1:14" ht="45" x14ac:dyDescent="0.25">
      <c r="A24" s="76" t="s">
        <v>526</v>
      </c>
      <c r="B24" s="77" t="s">
        <v>737</v>
      </c>
      <c r="C24" s="94"/>
      <c r="D24" s="94"/>
      <c r="E24" s="94"/>
      <c r="F24" s="94"/>
      <c r="G24" s="94"/>
      <c r="H24" s="94"/>
      <c r="I24" s="94" t="e">
        <f t="shared" si="0"/>
        <v>#DIV/0!</v>
      </c>
      <c r="J24" s="94"/>
      <c r="K24" s="141" t="e">
        <f t="shared" si="1"/>
        <v>#DIV/0!</v>
      </c>
      <c r="L24" s="94" t="s">
        <v>19</v>
      </c>
      <c r="M24" s="94" t="s">
        <v>529</v>
      </c>
      <c r="N24" s="93" t="s">
        <v>528</v>
      </c>
    </row>
    <row r="25" spans="1:14" ht="30" x14ac:dyDescent="0.25">
      <c r="A25" s="76" t="s">
        <v>527</v>
      </c>
      <c r="B25" s="96" t="s">
        <v>545</v>
      </c>
      <c r="C25" s="94"/>
      <c r="D25" s="94"/>
      <c r="E25" s="94"/>
      <c r="F25" s="94"/>
      <c r="G25" s="94"/>
      <c r="H25" s="94"/>
      <c r="I25" s="94" t="e">
        <f t="shared" si="0"/>
        <v>#DIV/0!</v>
      </c>
      <c r="J25" s="94"/>
      <c r="K25" s="141" t="e">
        <f>((F25*E25*I25)/G25)*J25</f>
        <v>#DIV/0!</v>
      </c>
      <c r="L25" s="94" t="s">
        <v>19</v>
      </c>
      <c r="M25" s="94" t="s">
        <v>529</v>
      </c>
      <c r="N25" s="93" t="s">
        <v>528</v>
      </c>
    </row>
    <row r="26" spans="1:14" ht="30" x14ac:dyDescent="0.25">
      <c r="A26" s="70" t="s">
        <v>512</v>
      </c>
      <c r="B26" s="70" t="s">
        <v>600</v>
      </c>
      <c r="C26" s="70" t="s">
        <v>502</v>
      </c>
      <c r="D26" s="70" t="s">
        <v>503</v>
      </c>
      <c r="E26" s="70" t="s">
        <v>504</v>
      </c>
      <c r="F26" s="70" t="s">
        <v>505</v>
      </c>
      <c r="G26" s="70" t="s">
        <v>506</v>
      </c>
      <c r="H26" s="70" t="s">
        <v>3</v>
      </c>
      <c r="I26" s="70" t="s">
        <v>878</v>
      </c>
      <c r="J26" s="70" t="s">
        <v>507</v>
      </c>
      <c r="K26" s="140" t="s">
        <v>508</v>
      </c>
      <c r="L26" s="70" t="s">
        <v>509</v>
      </c>
      <c r="M26" s="70" t="s">
        <v>1</v>
      </c>
      <c r="N26" s="70" t="s">
        <v>510</v>
      </c>
    </row>
    <row r="27" spans="1:14" ht="60" collapsed="1" x14ac:dyDescent="0.25">
      <c r="A27" s="97" t="s">
        <v>466</v>
      </c>
      <c r="B27" s="101" t="s">
        <v>631</v>
      </c>
      <c r="C27" s="97"/>
      <c r="D27" s="97"/>
      <c r="E27" s="97"/>
      <c r="F27" s="97"/>
      <c r="G27" s="97"/>
      <c r="H27" s="97"/>
      <c r="I27" s="94" t="e">
        <f t="shared" si="0"/>
        <v>#DIV/0!</v>
      </c>
      <c r="J27" s="97"/>
      <c r="K27" s="141" t="e">
        <f>((F27*E27*I27)/G27)*J27</f>
        <v>#DIV/0!</v>
      </c>
      <c r="L27" s="97" t="s">
        <v>18</v>
      </c>
      <c r="M27" s="103">
        <v>5901</v>
      </c>
      <c r="N27" s="97" t="s">
        <v>530</v>
      </c>
    </row>
    <row r="28" spans="1:14" s="45" customFormat="1" ht="36" hidden="1" outlineLevel="1" x14ac:dyDescent="0.25">
      <c r="A28" s="104" t="s">
        <v>644</v>
      </c>
      <c r="B28" s="102" t="s">
        <v>639</v>
      </c>
      <c r="C28" s="105"/>
      <c r="D28" s="106"/>
      <c r="E28" s="106"/>
      <c r="F28" s="106"/>
      <c r="G28" s="106"/>
      <c r="H28" s="106"/>
      <c r="I28" s="94" t="e">
        <f t="shared" si="0"/>
        <v>#DIV/0!</v>
      </c>
      <c r="J28" s="106"/>
      <c r="K28" s="141" t="e">
        <f t="shared" ref="K28:K75" si="2">((F28*E28*I28)/G28)*J28</f>
        <v>#DIV/0!</v>
      </c>
      <c r="L28" s="104" t="s">
        <v>18</v>
      </c>
      <c r="M28" s="73" t="s">
        <v>633</v>
      </c>
      <c r="N28" s="105"/>
    </row>
    <row r="29" spans="1:14" s="45" customFormat="1" ht="48" hidden="1" outlineLevel="1" x14ac:dyDescent="0.25">
      <c r="A29" s="104" t="s">
        <v>645</v>
      </c>
      <c r="B29" s="102" t="s">
        <v>640</v>
      </c>
      <c r="C29" s="105"/>
      <c r="D29" s="106"/>
      <c r="E29" s="106"/>
      <c r="F29" s="106"/>
      <c r="G29" s="106"/>
      <c r="H29" s="106"/>
      <c r="I29" s="94" t="e">
        <f t="shared" si="0"/>
        <v>#DIV/0!</v>
      </c>
      <c r="J29" s="106"/>
      <c r="K29" s="141" t="e">
        <f t="shared" si="2"/>
        <v>#DIV/0!</v>
      </c>
      <c r="L29" s="104" t="s">
        <v>18</v>
      </c>
      <c r="M29" s="73" t="s">
        <v>634</v>
      </c>
      <c r="N29" s="105"/>
    </row>
    <row r="30" spans="1:14" s="45" customFormat="1" ht="21" hidden="1" customHeight="1" outlineLevel="1" x14ac:dyDescent="0.25">
      <c r="A30" s="104" t="s">
        <v>646</v>
      </c>
      <c r="B30" s="102" t="s">
        <v>632</v>
      </c>
      <c r="C30" s="105"/>
      <c r="D30" s="106"/>
      <c r="E30" s="106"/>
      <c r="F30" s="106"/>
      <c r="G30" s="106"/>
      <c r="H30" s="106"/>
      <c r="I30" s="94" t="e">
        <f t="shared" si="0"/>
        <v>#DIV/0!</v>
      </c>
      <c r="J30" s="106"/>
      <c r="K30" s="141" t="e">
        <f t="shared" si="2"/>
        <v>#DIV/0!</v>
      </c>
      <c r="L30" s="104" t="s">
        <v>18</v>
      </c>
      <c r="M30" s="73" t="s">
        <v>635</v>
      </c>
      <c r="N30" s="105"/>
    </row>
    <row r="31" spans="1:14" s="45" customFormat="1" ht="36" hidden="1" outlineLevel="1" x14ac:dyDescent="0.25">
      <c r="A31" s="104" t="s">
        <v>647</v>
      </c>
      <c r="B31" s="102" t="s">
        <v>641</v>
      </c>
      <c r="C31" s="105"/>
      <c r="D31" s="106"/>
      <c r="E31" s="106"/>
      <c r="F31" s="106"/>
      <c r="G31" s="106"/>
      <c r="H31" s="106"/>
      <c r="I31" s="94" t="e">
        <f t="shared" si="0"/>
        <v>#DIV/0!</v>
      </c>
      <c r="J31" s="106"/>
      <c r="K31" s="141" t="e">
        <f t="shared" si="2"/>
        <v>#DIV/0!</v>
      </c>
      <c r="L31" s="104" t="s">
        <v>18</v>
      </c>
      <c r="M31" s="73" t="s">
        <v>636</v>
      </c>
      <c r="N31" s="105"/>
    </row>
    <row r="32" spans="1:14" s="45" customFormat="1" ht="36" hidden="1" outlineLevel="1" x14ac:dyDescent="0.25">
      <c r="A32" s="104" t="s">
        <v>648</v>
      </c>
      <c r="B32" s="102" t="s">
        <v>642</v>
      </c>
      <c r="C32" s="105"/>
      <c r="D32" s="106"/>
      <c r="E32" s="106"/>
      <c r="F32" s="106"/>
      <c r="G32" s="106"/>
      <c r="H32" s="106"/>
      <c r="I32" s="94" t="e">
        <f t="shared" si="0"/>
        <v>#DIV/0!</v>
      </c>
      <c r="J32" s="106"/>
      <c r="K32" s="141" t="e">
        <f t="shared" si="2"/>
        <v>#DIV/0!</v>
      </c>
      <c r="L32" s="104" t="s">
        <v>18</v>
      </c>
      <c r="M32" s="73" t="s">
        <v>637</v>
      </c>
      <c r="N32" s="105"/>
    </row>
    <row r="33" spans="1:14" s="45" customFormat="1" ht="36" hidden="1" outlineLevel="1" x14ac:dyDescent="0.25">
      <c r="A33" s="104" t="s">
        <v>649</v>
      </c>
      <c r="B33" s="102" t="s">
        <v>643</v>
      </c>
      <c r="C33" s="105"/>
      <c r="D33" s="106"/>
      <c r="E33" s="106"/>
      <c r="F33" s="106"/>
      <c r="G33" s="106"/>
      <c r="H33" s="106"/>
      <c r="I33" s="94" t="e">
        <f t="shared" si="0"/>
        <v>#DIV/0!</v>
      </c>
      <c r="J33" s="106"/>
      <c r="K33" s="141" t="e">
        <f t="shared" si="2"/>
        <v>#DIV/0!</v>
      </c>
      <c r="L33" s="104" t="s">
        <v>18</v>
      </c>
      <c r="M33" s="73" t="s">
        <v>638</v>
      </c>
      <c r="N33" s="105"/>
    </row>
    <row r="34" spans="1:14" ht="64.5" customHeight="1" collapsed="1" x14ac:dyDescent="0.25">
      <c r="A34" s="97" t="s">
        <v>467</v>
      </c>
      <c r="B34" s="101" t="s">
        <v>546</v>
      </c>
      <c r="C34" s="97"/>
      <c r="D34" s="97"/>
      <c r="E34" s="97"/>
      <c r="F34" s="97"/>
      <c r="G34" s="97"/>
      <c r="H34" s="97"/>
      <c r="I34" s="94" t="e">
        <f t="shared" si="0"/>
        <v>#DIV/0!</v>
      </c>
      <c r="J34" s="97"/>
      <c r="K34" s="141" t="e">
        <f t="shared" si="2"/>
        <v>#DIV/0!</v>
      </c>
      <c r="L34" s="97" t="s">
        <v>18</v>
      </c>
      <c r="M34" s="97">
        <v>5909</v>
      </c>
      <c r="N34" s="97" t="s">
        <v>530</v>
      </c>
    </row>
    <row r="35" spans="1:14" s="45" customFormat="1" ht="24" hidden="1" outlineLevel="1" x14ac:dyDescent="0.25">
      <c r="A35" s="104" t="s">
        <v>651</v>
      </c>
      <c r="B35" s="107" t="s">
        <v>656</v>
      </c>
      <c r="C35" s="105"/>
      <c r="D35" s="106"/>
      <c r="E35" s="106"/>
      <c r="F35" s="106"/>
      <c r="G35" s="106"/>
      <c r="H35" s="106"/>
      <c r="I35" s="94" t="e">
        <f t="shared" si="0"/>
        <v>#DIV/0!</v>
      </c>
      <c r="J35" s="106"/>
      <c r="K35" s="141" t="e">
        <f t="shared" si="2"/>
        <v>#DIV/0!</v>
      </c>
      <c r="L35" s="104" t="s">
        <v>18</v>
      </c>
      <c r="M35" s="108" t="s">
        <v>660</v>
      </c>
      <c r="N35" s="105"/>
    </row>
    <row r="36" spans="1:14" s="45" customFormat="1" ht="24" hidden="1" outlineLevel="1" x14ac:dyDescent="0.25">
      <c r="A36" s="104" t="s">
        <v>652</v>
      </c>
      <c r="B36" s="107" t="s">
        <v>657</v>
      </c>
      <c r="C36" s="105"/>
      <c r="D36" s="106"/>
      <c r="E36" s="106"/>
      <c r="F36" s="106"/>
      <c r="G36" s="106"/>
      <c r="H36" s="106"/>
      <c r="I36" s="94" t="e">
        <f t="shared" si="0"/>
        <v>#DIV/0!</v>
      </c>
      <c r="J36" s="106"/>
      <c r="K36" s="141" t="e">
        <f t="shared" si="2"/>
        <v>#DIV/0!</v>
      </c>
      <c r="L36" s="104" t="s">
        <v>18</v>
      </c>
      <c r="M36" s="73" t="s">
        <v>661</v>
      </c>
      <c r="N36" s="105"/>
    </row>
    <row r="37" spans="1:14" s="45" customFormat="1" hidden="1" outlineLevel="1" x14ac:dyDescent="0.25">
      <c r="A37" s="104" t="s">
        <v>653</v>
      </c>
      <c r="B37" s="107" t="s">
        <v>650</v>
      </c>
      <c r="C37" s="105"/>
      <c r="D37" s="106"/>
      <c r="E37" s="106"/>
      <c r="F37" s="106"/>
      <c r="G37" s="106"/>
      <c r="H37" s="106"/>
      <c r="I37" s="94" t="e">
        <f t="shared" si="0"/>
        <v>#DIV/0!</v>
      </c>
      <c r="J37" s="106"/>
      <c r="K37" s="141" t="e">
        <f t="shared" si="2"/>
        <v>#DIV/0!</v>
      </c>
      <c r="L37" s="104" t="s">
        <v>18</v>
      </c>
      <c r="M37" s="73" t="s">
        <v>662</v>
      </c>
      <c r="N37" s="105"/>
    </row>
    <row r="38" spans="1:14" s="45" customFormat="1" ht="24" hidden="1" outlineLevel="1" x14ac:dyDescent="0.25">
      <c r="A38" s="104" t="s">
        <v>654</v>
      </c>
      <c r="B38" s="107" t="s">
        <v>658</v>
      </c>
      <c r="C38" s="105"/>
      <c r="D38" s="106"/>
      <c r="E38" s="106"/>
      <c r="F38" s="106"/>
      <c r="G38" s="106"/>
      <c r="H38" s="106"/>
      <c r="I38" s="94" t="e">
        <f t="shared" si="0"/>
        <v>#DIV/0!</v>
      </c>
      <c r="J38" s="106"/>
      <c r="K38" s="141" t="e">
        <f t="shared" si="2"/>
        <v>#DIV/0!</v>
      </c>
      <c r="L38" s="104" t="s">
        <v>18</v>
      </c>
      <c r="M38" s="73" t="s">
        <v>663</v>
      </c>
      <c r="N38" s="105"/>
    </row>
    <row r="39" spans="1:14" s="45" customFormat="1" ht="24" hidden="1" outlineLevel="1" x14ac:dyDescent="0.25">
      <c r="A39" s="104" t="s">
        <v>655</v>
      </c>
      <c r="B39" s="107" t="s">
        <v>659</v>
      </c>
      <c r="C39" s="105"/>
      <c r="D39" s="106"/>
      <c r="E39" s="106"/>
      <c r="F39" s="106"/>
      <c r="G39" s="106"/>
      <c r="H39" s="106"/>
      <c r="I39" s="94" t="e">
        <f t="shared" si="0"/>
        <v>#DIV/0!</v>
      </c>
      <c r="J39" s="106"/>
      <c r="K39" s="141" t="e">
        <f t="shared" si="2"/>
        <v>#DIV/0!</v>
      </c>
      <c r="L39" s="104" t="s">
        <v>18</v>
      </c>
      <c r="M39" s="73" t="s">
        <v>664</v>
      </c>
      <c r="N39" s="105"/>
    </row>
    <row r="40" spans="1:14" ht="45" collapsed="1" x14ac:dyDescent="0.25">
      <c r="A40" s="97" t="s">
        <v>468</v>
      </c>
      <c r="B40" s="111" t="s">
        <v>547</v>
      </c>
      <c r="C40" s="97"/>
      <c r="D40" s="97"/>
      <c r="E40" s="97"/>
      <c r="F40" s="97"/>
      <c r="G40" s="97"/>
      <c r="H40" s="97"/>
      <c r="I40" s="94" t="e">
        <f t="shared" si="0"/>
        <v>#DIV/0!</v>
      </c>
      <c r="J40" s="97"/>
      <c r="K40" s="141" t="e">
        <f t="shared" si="2"/>
        <v>#DIV/0!</v>
      </c>
      <c r="L40" s="97" t="s">
        <v>18</v>
      </c>
      <c r="M40" s="112">
        <v>5811</v>
      </c>
      <c r="N40" s="97" t="s">
        <v>530</v>
      </c>
    </row>
    <row r="41" spans="1:14" s="52" customFormat="1" ht="36" hidden="1" outlineLevel="1" x14ac:dyDescent="0.25">
      <c r="A41" s="104" t="s">
        <v>677</v>
      </c>
      <c r="B41" s="74" t="s">
        <v>672</v>
      </c>
      <c r="C41" s="110"/>
      <c r="D41" s="109"/>
      <c r="E41" s="109"/>
      <c r="F41" s="109"/>
      <c r="G41" s="109"/>
      <c r="H41" s="109"/>
      <c r="I41" s="94" t="e">
        <f t="shared" si="0"/>
        <v>#DIV/0!</v>
      </c>
      <c r="J41" s="109"/>
      <c r="K41" s="141" t="e">
        <f t="shared" si="2"/>
        <v>#DIV/0!</v>
      </c>
      <c r="L41" s="104" t="s">
        <v>18</v>
      </c>
      <c r="M41" s="73" t="s">
        <v>666</v>
      </c>
      <c r="N41" s="110"/>
    </row>
    <row r="42" spans="1:14" s="52" customFormat="1" ht="36" hidden="1" outlineLevel="1" x14ac:dyDescent="0.25">
      <c r="A42" s="104" t="s">
        <v>678</v>
      </c>
      <c r="B42" s="74" t="s">
        <v>673</v>
      </c>
      <c r="C42" s="110"/>
      <c r="D42" s="109"/>
      <c r="E42" s="109"/>
      <c r="F42" s="109"/>
      <c r="G42" s="109"/>
      <c r="H42" s="109"/>
      <c r="I42" s="94" t="e">
        <f t="shared" si="0"/>
        <v>#DIV/0!</v>
      </c>
      <c r="J42" s="109"/>
      <c r="K42" s="141" t="e">
        <f t="shared" si="2"/>
        <v>#DIV/0!</v>
      </c>
      <c r="L42" s="104" t="s">
        <v>18</v>
      </c>
      <c r="M42" s="73" t="s">
        <v>667</v>
      </c>
      <c r="N42" s="110"/>
    </row>
    <row r="43" spans="1:14" s="52" customFormat="1" ht="19.5" hidden="1" customHeight="1" outlineLevel="1" x14ac:dyDescent="0.25">
      <c r="A43" s="104" t="s">
        <v>679</v>
      </c>
      <c r="B43" s="74" t="s">
        <v>665</v>
      </c>
      <c r="C43" s="110"/>
      <c r="D43" s="109"/>
      <c r="E43" s="109"/>
      <c r="F43" s="109"/>
      <c r="G43" s="109"/>
      <c r="H43" s="109"/>
      <c r="I43" s="94" t="e">
        <f t="shared" si="0"/>
        <v>#DIV/0!</v>
      </c>
      <c r="J43" s="109"/>
      <c r="K43" s="141" t="e">
        <f t="shared" si="2"/>
        <v>#DIV/0!</v>
      </c>
      <c r="L43" s="104" t="s">
        <v>18</v>
      </c>
      <c r="M43" s="73" t="s">
        <v>668</v>
      </c>
      <c r="N43" s="110"/>
    </row>
    <row r="44" spans="1:14" s="52" customFormat="1" ht="36" hidden="1" outlineLevel="1" x14ac:dyDescent="0.25">
      <c r="A44" s="104" t="s">
        <v>680</v>
      </c>
      <c r="B44" s="74" t="s">
        <v>674</v>
      </c>
      <c r="C44" s="110"/>
      <c r="D44" s="109"/>
      <c r="E44" s="109"/>
      <c r="F44" s="109"/>
      <c r="G44" s="109"/>
      <c r="H44" s="109"/>
      <c r="I44" s="94" t="e">
        <f t="shared" si="0"/>
        <v>#DIV/0!</v>
      </c>
      <c r="J44" s="109"/>
      <c r="K44" s="141" t="e">
        <f t="shared" si="2"/>
        <v>#DIV/0!</v>
      </c>
      <c r="L44" s="104" t="s">
        <v>18</v>
      </c>
      <c r="M44" s="73" t="s">
        <v>669</v>
      </c>
      <c r="N44" s="110"/>
    </row>
    <row r="45" spans="1:14" s="52" customFormat="1" ht="36" hidden="1" outlineLevel="1" x14ac:dyDescent="0.25">
      <c r="A45" s="104" t="s">
        <v>681</v>
      </c>
      <c r="B45" s="74" t="s">
        <v>675</v>
      </c>
      <c r="C45" s="110"/>
      <c r="D45" s="109"/>
      <c r="E45" s="109"/>
      <c r="F45" s="109"/>
      <c r="G45" s="109"/>
      <c r="H45" s="109"/>
      <c r="I45" s="94" t="e">
        <f t="shared" si="0"/>
        <v>#DIV/0!</v>
      </c>
      <c r="J45" s="109"/>
      <c r="K45" s="141" t="e">
        <f t="shared" si="2"/>
        <v>#DIV/0!</v>
      </c>
      <c r="L45" s="104" t="s">
        <v>18</v>
      </c>
      <c r="M45" s="73" t="s">
        <v>670</v>
      </c>
      <c r="N45" s="110"/>
    </row>
    <row r="46" spans="1:14" s="52" customFormat="1" ht="36" hidden="1" outlineLevel="1" x14ac:dyDescent="0.25">
      <c r="A46" s="104" t="s">
        <v>682</v>
      </c>
      <c r="B46" s="74" t="s">
        <v>676</v>
      </c>
      <c r="C46" s="110"/>
      <c r="D46" s="109"/>
      <c r="E46" s="109"/>
      <c r="F46" s="109"/>
      <c r="G46" s="109"/>
      <c r="H46" s="109"/>
      <c r="I46" s="94" t="e">
        <f t="shared" si="0"/>
        <v>#DIV/0!</v>
      </c>
      <c r="J46" s="109"/>
      <c r="K46" s="141" t="e">
        <f t="shared" si="2"/>
        <v>#DIV/0!</v>
      </c>
      <c r="L46" s="104" t="s">
        <v>18</v>
      </c>
      <c r="M46" s="73" t="s">
        <v>671</v>
      </c>
      <c r="N46" s="110"/>
    </row>
    <row r="47" spans="1:14" ht="45" collapsed="1" x14ac:dyDescent="0.25">
      <c r="A47" s="97" t="s">
        <v>469</v>
      </c>
      <c r="B47" s="98" t="s">
        <v>548</v>
      </c>
      <c r="C47" s="97"/>
      <c r="D47" s="97"/>
      <c r="E47" s="97"/>
      <c r="F47" s="97"/>
      <c r="G47" s="97"/>
      <c r="H47" s="97"/>
      <c r="I47" s="94" t="e">
        <f t="shared" si="0"/>
        <v>#DIV/0!</v>
      </c>
      <c r="J47" s="97"/>
      <c r="K47" s="141" t="e">
        <f t="shared" si="2"/>
        <v>#DIV/0!</v>
      </c>
      <c r="L47" s="97" t="s">
        <v>18</v>
      </c>
      <c r="M47" s="97">
        <v>96035</v>
      </c>
      <c r="N47" s="97" t="s">
        <v>530</v>
      </c>
    </row>
    <row r="48" spans="1:14" s="45" customFormat="1" hidden="1" outlineLevel="1" x14ac:dyDescent="0.25">
      <c r="A48" s="120"/>
      <c r="B48" s="74" t="s">
        <v>665</v>
      </c>
      <c r="C48" s="110"/>
      <c r="D48" s="109"/>
      <c r="E48" s="109"/>
      <c r="F48" s="109"/>
      <c r="G48" s="109"/>
      <c r="H48" s="109"/>
      <c r="I48" s="94" t="e">
        <f t="shared" si="0"/>
        <v>#DIV/0!</v>
      </c>
      <c r="J48" s="109"/>
      <c r="K48" s="141" t="e">
        <f t="shared" si="2"/>
        <v>#DIV/0!</v>
      </c>
      <c r="L48" s="104" t="s">
        <v>18</v>
      </c>
      <c r="M48" s="73" t="s">
        <v>668</v>
      </c>
      <c r="N48" s="110"/>
    </row>
    <row r="49" spans="1:14" s="45" customFormat="1" ht="36" hidden="1" outlineLevel="1" x14ac:dyDescent="0.25">
      <c r="A49" s="120"/>
      <c r="B49" s="74" t="s">
        <v>695</v>
      </c>
      <c r="C49" s="110"/>
      <c r="D49" s="109"/>
      <c r="E49" s="109"/>
      <c r="F49" s="109"/>
      <c r="G49" s="109"/>
      <c r="H49" s="109"/>
      <c r="I49" s="94" t="e">
        <f t="shared" si="0"/>
        <v>#DIV/0!</v>
      </c>
      <c r="J49" s="109"/>
      <c r="K49" s="141" t="e">
        <f t="shared" si="2"/>
        <v>#DIV/0!</v>
      </c>
      <c r="L49" s="104" t="s">
        <v>18</v>
      </c>
      <c r="M49" s="73" t="s">
        <v>685</v>
      </c>
      <c r="N49" s="110"/>
    </row>
    <row r="50" spans="1:14" s="45" customFormat="1" ht="24" hidden="1" outlineLevel="1" x14ac:dyDescent="0.25">
      <c r="A50" s="120"/>
      <c r="B50" s="74" t="s">
        <v>696</v>
      </c>
      <c r="C50" s="110"/>
      <c r="D50" s="109"/>
      <c r="E50" s="109"/>
      <c r="F50" s="109"/>
      <c r="G50" s="109"/>
      <c r="H50" s="109"/>
      <c r="I50" s="94" t="e">
        <f t="shared" si="0"/>
        <v>#DIV/0!</v>
      </c>
      <c r="J50" s="109"/>
      <c r="K50" s="141" t="e">
        <f t="shared" si="2"/>
        <v>#DIV/0!</v>
      </c>
      <c r="L50" s="104" t="s">
        <v>18</v>
      </c>
      <c r="M50" s="73" t="s">
        <v>686</v>
      </c>
      <c r="N50" s="110"/>
    </row>
    <row r="51" spans="1:14" s="45" customFormat="1" ht="36" hidden="1" outlineLevel="1" x14ac:dyDescent="0.25">
      <c r="A51" s="120"/>
      <c r="B51" s="74" t="s">
        <v>697</v>
      </c>
      <c r="C51" s="110"/>
      <c r="D51" s="109"/>
      <c r="E51" s="109"/>
      <c r="F51" s="109"/>
      <c r="G51" s="109"/>
      <c r="H51" s="109"/>
      <c r="I51" s="94" t="e">
        <f t="shared" si="0"/>
        <v>#DIV/0!</v>
      </c>
      <c r="J51" s="109"/>
      <c r="K51" s="141" t="e">
        <f t="shared" si="2"/>
        <v>#DIV/0!</v>
      </c>
      <c r="L51" s="104" t="s">
        <v>18</v>
      </c>
      <c r="M51" s="73" t="s">
        <v>687</v>
      </c>
      <c r="N51" s="110"/>
    </row>
    <row r="52" spans="1:14" s="45" customFormat="1" ht="36" hidden="1" outlineLevel="1" x14ac:dyDescent="0.25">
      <c r="A52" s="120"/>
      <c r="B52" s="74" t="s">
        <v>698</v>
      </c>
      <c r="C52" s="110"/>
      <c r="D52" s="109"/>
      <c r="E52" s="109"/>
      <c r="F52" s="109"/>
      <c r="G52" s="109"/>
      <c r="H52" s="109"/>
      <c r="I52" s="94" t="e">
        <f t="shared" si="0"/>
        <v>#DIV/0!</v>
      </c>
      <c r="J52" s="109"/>
      <c r="K52" s="141" t="e">
        <f t="shared" si="2"/>
        <v>#DIV/0!</v>
      </c>
      <c r="L52" s="104" t="s">
        <v>18</v>
      </c>
      <c r="M52" s="73" t="s">
        <v>688</v>
      </c>
      <c r="N52" s="110"/>
    </row>
    <row r="53" spans="1:14" s="45" customFormat="1" ht="36" hidden="1" outlineLevel="1" x14ac:dyDescent="0.25">
      <c r="A53" s="120"/>
      <c r="B53" s="74" t="s">
        <v>699</v>
      </c>
      <c r="C53" s="110"/>
      <c r="D53" s="109"/>
      <c r="E53" s="109"/>
      <c r="F53" s="109"/>
      <c r="G53" s="109"/>
      <c r="H53" s="109"/>
      <c r="I53" s="94" t="e">
        <f t="shared" si="0"/>
        <v>#DIV/0!</v>
      </c>
      <c r="J53" s="109"/>
      <c r="K53" s="141" t="e">
        <f t="shared" si="2"/>
        <v>#DIV/0!</v>
      </c>
      <c r="L53" s="104" t="s">
        <v>18</v>
      </c>
      <c r="M53" s="73" t="s">
        <v>689</v>
      </c>
      <c r="N53" s="110"/>
    </row>
    <row r="54" spans="1:14" ht="60" collapsed="1" x14ac:dyDescent="0.25">
      <c r="A54" s="97" t="s">
        <v>470</v>
      </c>
      <c r="B54" s="99" t="s">
        <v>549</v>
      </c>
      <c r="C54" s="97"/>
      <c r="D54" s="97"/>
      <c r="E54" s="97"/>
      <c r="F54" s="97"/>
      <c r="G54" s="97"/>
      <c r="H54" s="97"/>
      <c r="I54" s="94" t="e">
        <f t="shared" si="0"/>
        <v>#DIV/0!</v>
      </c>
      <c r="J54" s="97"/>
      <c r="K54" s="141" t="e">
        <f t="shared" si="2"/>
        <v>#DIV/0!</v>
      </c>
      <c r="L54" s="97" t="s">
        <v>18</v>
      </c>
      <c r="M54" s="97">
        <v>89883</v>
      </c>
      <c r="N54" s="97" t="s">
        <v>530</v>
      </c>
    </row>
    <row r="55" spans="1:14" s="45" customFormat="1" hidden="1" outlineLevel="1" x14ac:dyDescent="0.25">
      <c r="A55" s="120"/>
      <c r="B55" s="74" t="s">
        <v>665</v>
      </c>
      <c r="C55" s="110"/>
      <c r="D55" s="109"/>
      <c r="E55" s="109"/>
      <c r="F55" s="109"/>
      <c r="G55" s="109"/>
      <c r="H55" s="109"/>
      <c r="I55" s="94" t="e">
        <f t="shared" si="0"/>
        <v>#DIV/0!</v>
      </c>
      <c r="J55" s="109"/>
      <c r="K55" s="141" t="e">
        <f t="shared" si="2"/>
        <v>#DIV/0!</v>
      </c>
      <c r="L55" s="104" t="s">
        <v>18</v>
      </c>
      <c r="M55" s="73" t="s">
        <v>668</v>
      </c>
      <c r="N55" s="110"/>
    </row>
    <row r="56" spans="1:14" s="45" customFormat="1" ht="36" hidden="1" outlineLevel="1" x14ac:dyDescent="0.25">
      <c r="A56" s="120"/>
      <c r="B56" s="74" t="s">
        <v>700</v>
      </c>
      <c r="C56" s="110"/>
      <c r="D56" s="109"/>
      <c r="E56" s="109"/>
      <c r="F56" s="109"/>
      <c r="G56" s="109"/>
      <c r="H56" s="109"/>
      <c r="I56" s="94" t="e">
        <f t="shared" si="0"/>
        <v>#DIV/0!</v>
      </c>
      <c r="J56" s="109"/>
      <c r="K56" s="141" t="e">
        <f t="shared" si="2"/>
        <v>#DIV/0!</v>
      </c>
      <c r="L56" s="104" t="s">
        <v>18</v>
      </c>
      <c r="M56" s="73" t="s">
        <v>690</v>
      </c>
      <c r="N56" s="110"/>
    </row>
    <row r="57" spans="1:14" s="45" customFormat="1" ht="36" hidden="1" outlineLevel="1" x14ac:dyDescent="0.25">
      <c r="A57" s="120"/>
      <c r="B57" s="74" t="s">
        <v>701</v>
      </c>
      <c r="C57" s="110"/>
      <c r="D57" s="109"/>
      <c r="E57" s="109"/>
      <c r="F57" s="109"/>
      <c r="G57" s="109"/>
      <c r="H57" s="109"/>
      <c r="I57" s="94" t="e">
        <f t="shared" si="0"/>
        <v>#DIV/0!</v>
      </c>
      <c r="J57" s="109"/>
      <c r="K57" s="141" t="e">
        <f t="shared" si="2"/>
        <v>#DIV/0!</v>
      </c>
      <c r="L57" s="104" t="s">
        <v>18</v>
      </c>
      <c r="M57" s="73" t="s">
        <v>691</v>
      </c>
      <c r="N57" s="110"/>
    </row>
    <row r="58" spans="1:14" s="45" customFormat="1" ht="36" hidden="1" outlineLevel="1" x14ac:dyDescent="0.25">
      <c r="A58" s="120"/>
      <c r="B58" s="74" t="s">
        <v>702</v>
      </c>
      <c r="C58" s="110"/>
      <c r="D58" s="109"/>
      <c r="E58" s="109"/>
      <c r="F58" s="109"/>
      <c r="G58" s="109"/>
      <c r="H58" s="109"/>
      <c r="I58" s="94" t="e">
        <f t="shared" si="0"/>
        <v>#DIV/0!</v>
      </c>
      <c r="J58" s="109"/>
      <c r="K58" s="141" t="e">
        <f t="shared" si="2"/>
        <v>#DIV/0!</v>
      </c>
      <c r="L58" s="104" t="s">
        <v>18</v>
      </c>
      <c r="M58" s="73" t="s">
        <v>692</v>
      </c>
      <c r="N58" s="110"/>
    </row>
    <row r="59" spans="1:14" s="45" customFormat="1" ht="36" hidden="1" outlineLevel="1" x14ac:dyDescent="0.25">
      <c r="A59" s="120"/>
      <c r="B59" s="74" t="s">
        <v>704</v>
      </c>
      <c r="C59" s="110"/>
      <c r="D59" s="109"/>
      <c r="E59" s="109"/>
      <c r="F59" s="109"/>
      <c r="G59" s="109"/>
      <c r="H59" s="109"/>
      <c r="I59" s="94" t="e">
        <f t="shared" si="0"/>
        <v>#DIV/0!</v>
      </c>
      <c r="J59" s="109"/>
      <c r="K59" s="141" t="e">
        <f t="shared" si="2"/>
        <v>#DIV/0!</v>
      </c>
      <c r="L59" s="104" t="s">
        <v>18</v>
      </c>
      <c r="M59" s="73" t="s">
        <v>693</v>
      </c>
      <c r="N59" s="110"/>
    </row>
    <row r="60" spans="1:14" s="45" customFormat="1" ht="36" hidden="1" outlineLevel="1" x14ac:dyDescent="0.25">
      <c r="A60" s="120"/>
      <c r="B60" s="74" t="s">
        <v>703</v>
      </c>
      <c r="C60" s="110"/>
      <c r="D60" s="109"/>
      <c r="E60" s="109"/>
      <c r="F60" s="109"/>
      <c r="G60" s="109"/>
      <c r="H60" s="109"/>
      <c r="I60" s="94" t="e">
        <f t="shared" si="0"/>
        <v>#DIV/0!</v>
      </c>
      <c r="J60" s="109"/>
      <c r="K60" s="141" t="e">
        <f t="shared" si="2"/>
        <v>#DIV/0!</v>
      </c>
      <c r="L60" s="104" t="s">
        <v>18</v>
      </c>
      <c r="M60" s="73" t="s">
        <v>694</v>
      </c>
      <c r="N60" s="110"/>
    </row>
    <row r="61" spans="1:14" ht="60" collapsed="1" x14ac:dyDescent="0.25">
      <c r="A61" s="97" t="s">
        <v>471</v>
      </c>
      <c r="B61" s="99" t="s">
        <v>550</v>
      </c>
      <c r="C61" s="97"/>
      <c r="D61" s="97"/>
      <c r="E61" s="97"/>
      <c r="F61" s="97"/>
      <c r="G61" s="97"/>
      <c r="H61" s="97"/>
      <c r="I61" s="94" t="e">
        <f t="shared" si="0"/>
        <v>#DIV/0!</v>
      </c>
      <c r="J61" s="97"/>
      <c r="K61" s="141" t="e">
        <f t="shared" si="2"/>
        <v>#DIV/0!</v>
      </c>
      <c r="L61" s="97" t="s">
        <v>18</v>
      </c>
      <c r="M61" s="97">
        <v>89876</v>
      </c>
      <c r="N61" s="97" t="s">
        <v>530</v>
      </c>
    </row>
    <row r="62" spans="1:14" s="45" customFormat="1" hidden="1" outlineLevel="1" x14ac:dyDescent="0.25">
      <c r="A62" s="120"/>
      <c r="B62" s="74" t="s">
        <v>665</v>
      </c>
      <c r="C62" s="110"/>
      <c r="D62" s="109"/>
      <c r="E62" s="109"/>
      <c r="F62" s="109"/>
      <c r="G62" s="109"/>
      <c r="H62" s="109"/>
      <c r="I62" s="94" t="e">
        <f t="shared" si="0"/>
        <v>#DIV/0!</v>
      </c>
      <c r="J62" s="109"/>
      <c r="K62" s="141" t="e">
        <f t="shared" si="2"/>
        <v>#DIV/0!</v>
      </c>
      <c r="L62" s="104" t="s">
        <v>18</v>
      </c>
      <c r="M62" s="73" t="s">
        <v>668</v>
      </c>
      <c r="N62" s="110"/>
    </row>
    <row r="63" spans="1:14" s="45" customFormat="1" ht="36" hidden="1" outlineLevel="1" x14ac:dyDescent="0.25">
      <c r="A63" s="120"/>
      <c r="B63" s="74" t="s">
        <v>705</v>
      </c>
      <c r="C63" s="110"/>
      <c r="D63" s="109"/>
      <c r="E63" s="109"/>
      <c r="F63" s="109"/>
      <c r="G63" s="109"/>
      <c r="H63" s="109"/>
      <c r="I63" s="94" t="e">
        <f t="shared" si="0"/>
        <v>#DIV/0!</v>
      </c>
      <c r="J63" s="109"/>
      <c r="K63" s="141" t="e">
        <f t="shared" si="2"/>
        <v>#DIV/0!</v>
      </c>
      <c r="L63" s="104" t="s">
        <v>18</v>
      </c>
      <c r="M63" s="73" t="s">
        <v>710</v>
      </c>
      <c r="N63" s="110"/>
    </row>
    <row r="64" spans="1:14" s="45" customFormat="1" ht="36" hidden="1" outlineLevel="1" x14ac:dyDescent="0.25">
      <c r="A64" s="120"/>
      <c r="B64" s="74" t="s">
        <v>706</v>
      </c>
      <c r="C64" s="110"/>
      <c r="D64" s="109"/>
      <c r="E64" s="109"/>
      <c r="F64" s="109"/>
      <c r="G64" s="109"/>
      <c r="H64" s="109"/>
      <c r="I64" s="94" t="e">
        <f t="shared" si="0"/>
        <v>#DIV/0!</v>
      </c>
      <c r="J64" s="109"/>
      <c r="K64" s="141" t="e">
        <f t="shared" si="2"/>
        <v>#DIV/0!</v>
      </c>
      <c r="L64" s="104" t="s">
        <v>18</v>
      </c>
      <c r="M64" s="73" t="s">
        <v>711</v>
      </c>
      <c r="N64" s="110"/>
    </row>
    <row r="65" spans="1:14" s="45" customFormat="1" ht="36" hidden="1" outlineLevel="1" x14ac:dyDescent="0.25">
      <c r="A65" s="120"/>
      <c r="B65" s="74" t="s">
        <v>707</v>
      </c>
      <c r="C65" s="110"/>
      <c r="D65" s="109"/>
      <c r="E65" s="109"/>
      <c r="F65" s="109"/>
      <c r="G65" s="109"/>
      <c r="H65" s="109"/>
      <c r="I65" s="94" t="e">
        <f t="shared" si="0"/>
        <v>#DIV/0!</v>
      </c>
      <c r="J65" s="109"/>
      <c r="K65" s="141" t="e">
        <f t="shared" si="2"/>
        <v>#DIV/0!</v>
      </c>
      <c r="L65" s="104" t="s">
        <v>18</v>
      </c>
      <c r="M65" s="73" t="s">
        <v>712</v>
      </c>
      <c r="N65" s="110"/>
    </row>
    <row r="66" spans="1:14" s="45" customFormat="1" ht="36" hidden="1" outlineLevel="1" x14ac:dyDescent="0.25">
      <c r="A66" s="120"/>
      <c r="B66" s="74" t="s">
        <v>708</v>
      </c>
      <c r="C66" s="110"/>
      <c r="D66" s="109"/>
      <c r="E66" s="109"/>
      <c r="F66" s="109"/>
      <c r="G66" s="109"/>
      <c r="H66" s="109"/>
      <c r="I66" s="94" t="e">
        <f t="shared" si="0"/>
        <v>#DIV/0!</v>
      </c>
      <c r="J66" s="109"/>
      <c r="K66" s="141" t="e">
        <f t="shared" si="2"/>
        <v>#DIV/0!</v>
      </c>
      <c r="L66" s="104" t="s">
        <v>18</v>
      </c>
      <c r="M66" s="73" t="s">
        <v>713</v>
      </c>
      <c r="N66" s="110"/>
    </row>
    <row r="67" spans="1:14" s="45" customFormat="1" ht="36" hidden="1" outlineLevel="1" x14ac:dyDescent="0.25">
      <c r="A67" s="120"/>
      <c r="B67" s="74" t="s">
        <v>709</v>
      </c>
      <c r="C67" s="110"/>
      <c r="D67" s="109"/>
      <c r="E67" s="109"/>
      <c r="F67" s="109"/>
      <c r="G67" s="109"/>
      <c r="H67" s="109"/>
      <c r="I67" s="94" t="e">
        <f t="shared" si="0"/>
        <v>#DIV/0!</v>
      </c>
      <c r="J67" s="109"/>
      <c r="K67" s="141" t="e">
        <f t="shared" si="2"/>
        <v>#DIV/0!</v>
      </c>
      <c r="L67" s="104" t="s">
        <v>18</v>
      </c>
      <c r="M67" s="73" t="s">
        <v>714</v>
      </c>
      <c r="N67" s="110"/>
    </row>
    <row r="68" spans="1:14" ht="60" collapsed="1" x14ac:dyDescent="0.25">
      <c r="A68" s="97" t="s">
        <v>472</v>
      </c>
      <c r="B68" s="99" t="s">
        <v>551</v>
      </c>
      <c r="C68" s="97"/>
      <c r="D68" s="97"/>
      <c r="E68" s="97"/>
      <c r="F68" s="97"/>
      <c r="G68" s="97"/>
      <c r="H68" s="97"/>
      <c r="I68" s="94" t="e">
        <f t="shared" si="0"/>
        <v>#DIV/0!</v>
      </c>
      <c r="J68" s="97"/>
      <c r="K68" s="141" t="e">
        <f t="shared" si="2"/>
        <v>#DIV/0!</v>
      </c>
      <c r="L68" s="97" t="s">
        <v>18</v>
      </c>
      <c r="M68" s="97">
        <v>91645</v>
      </c>
      <c r="N68" s="97" t="s">
        <v>530</v>
      </c>
    </row>
    <row r="69" spans="1:14" s="45" customFormat="1" hidden="1" outlineLevel="1" x14ac:dyDescent="0.25">
      <c r="A69" s="120"/>
      <c r="B69" s="74" t="s">
        <v>715</v>
      </c>
      <c r="C69" s="110"/>
      <c r="D69" s="109"/>
      <c r="E69" s="109"/>
      <c r="F69" s="109"/>
      <c r="G69" s="109"/>
      <c r="H69" s="109"/>
      <c r="I69" s="94" t="e">
        <f t="shared" si="0"/>
        <v>#DIV/0!</v>
      </c>
      <c r="J69" s="109"/>
      <c r="K69" s="141" t="e">
        <f t="shared" si="2"/>
        <v>#DIV/0!</v>
      </c>
      <c r="L69" s="104" t="s">
        <v>18</v>
      </c>
      <c r="M69" s="73" t="s">
        <v>721</v>
      </c>
      <c r="N69" s="110"/>
    </row>
    <row r="70" spans="1:14" s="45" customFormat="1" ht="48" hidden="1" outlineLevel="1" x14ac:dyDescent="0.25">
      <c r="A70" s="120"/>
      <c r="B70" s="74" t="s">
        <v>716</v>
      </c>
      <c r="C70" s="110"/>
      <c r="D70" s="109"/>
      <c r="E70" s="109"/>
      <c r="F70" s="109"/>
      <c r="G70" s="109"/>
      <c r="H70" s="109"/>
      <c r="I70" s="94" t="e">
        <f t="shared" si="0"/>
        <v>#DIV/0!</v>
      </c>
      <c r="J70" s="109"/>
      <c r="K70" s="141" t="e">
        <f t="shared" si="2"/>
        <v>#DIV/0!</v>
      </c>
      <c r="L70" s="104" t="s">
        <v>18</v>
      </c>
      <c r="M70" s="73" t="s">
        <v>722</v>
      </c>
      <c r="N70" s="110"/>
    </row>
    <row r="71" spans="1:14" s="45" customFormat="1" ht="48" hidden="1" outlineLevel="1" x14ac:dyDescent="0.25">
      <c r="A71" s="120"/>
      <c r="B71" s="74" t="s">
        <v>717</v>
      </c>
      <c r="C71" s="110"/>
      <c r="D71" s="109"/>
      <c r="E71" s="109"/>
      <c r="F71" s="109"/>
      <c r="G71" s="109"/>
      <c r="H71" s="109"/>
      <c r="I71" s="94" t="e">
        <f t="shared" si="0"/>
        <v>#DIV/0!</v>
      </c>
      <c r="J71" s="109"/>
      <c r="K71" s="141" t="e">
        <f t="shared" si="2"/>
        <v>#DIV/0!</v>
      </c>
      <c r="L71" s="104" t="s">
        <v>18</v>
      </c>
      <c r="M71" s="73" t="s">
        <v>723</v>
      </c>
      <c r="N71" s="110"/>
    </row>
    <row r="72" spans="1:14" s="45" customFormat="1" ht="48" hidden="1" outlineLevel="1" x14ac:dyDescent="0.25">
      <c r="A72" s="120"/>
      <c r="B72" s="74" t="s">
        <v>718</v>
      </c>
      <c r="C72" s="110"/>
      <c r="D72" s="109"/>
      <c r="E72" s="109"/>
      <c r="F72" s="109"/>
      <c r="G72" s="109"/>
      <c r="H72" s="109"/>
      <c r="I72" s="94" t="e">
        <f t="shared" si="0"/>
        <v>#DIV/0!</v>
      </c>
      <c r="J72" s="109"/>
      <c r="K72" s="141" t="e">
        <f t="shared" si="2"/>
        <v>#DIV/0!</v>
      </c>
      <c r="L72" s="104" t="s">
        <v>18</v>
      </c>
      <c r="M72" s="73" t="s">
        <v>724</v>
      </c>
      <c r="N72" s="110"/>
    </row>
    <row r="73" spans="1:14" s="45" customFormat="1" ht="48" hidden="1" outlineLevel="1" x14ac:dyDescent="0.25">
      <c r="A73" s="120"/>
      <c r="B73" s="74" t="s">
        <v>719</v>
      </c>
      <c r="C73" s="110"/>
      <c r="D73" s="109"/>
      <c r="E73" s="109"/>
      <c r="F73" s="109"/>
      <c r="G73" s="109"/>
      <c r="H73" s="109"/>
      <c r="I73" s="94" t="e">
        <f t="shared" si="0"/>
        <v>#DIV/0!</v>
      </c>
      <c r="J73" s="109"/>
      <c r="K73" s="141" t="e">
        <f t="shared" si="2"/>
        <v>#DIV/0!</v>
      </c>
      <c r="L73" s="104" t="s">
        <v>18</v>
      </c>
      <c r="M73" s="73" t="s">
        <v>725</v>
      </c>
      <c r="N73" s="110"/>
    </row>
    <row r="74" spans="1:14" s="45" customFormat="1" ht="48" hidden="1" outlineLevel="1" x14ac:dyDescent="0.25">
      <c r="A74" s="120"/>
      <c r="B74" s="74" t="s">
        <v>720</v>
      </c>
      <c r="C74" s="110"/>
      <c r="D74" s="109"/>
      <c r="E74" s="109"/>
      <c r="F74" s="109"/>
      <c r="G74" s="109"/>
      <c r="H74" s="109"/>
      <c r="I74" s="94" t="e">
        <f t="shared" si="0"/>
        <v>#DIV/0!</v>
      </c>
      <c r="J74" s="109"/>
      <c r="K74" s="141" t="e">
        <f t="shared" si="2"/>
        <v>#DIV/0!</v>
      </c>
      <c r="L74" s="104" t="s">
        <v>18</v>
      </c>
      <c r="M74" s="73" t="s">
        <v>726</v>
      </c>
      <c r="N74" s="110"/>
    </row>
    <row r="75" spans="1:14" ht="60" collapsed="1" x14ac:dyDescent="0.25">
      <c r="A75" s="97" t="s">
        <v>473</v>
      </c>
      <c r="B75" s="122" t="s">
        <v>552</v>
      </c>
      <c r="C75" s="97"/>
      <c r="D75" s="97"/>
      <c r="E75" s="97"/>
      <c r="F75" s="97"/>
      <c r="G75" s="97"/>
      <c r="H75" s="97"/>
      <c r="I75" s="94" t="e">
        <f t="shared" ref="I75" si="3">1/H75</f>
        <v>#DIV/0!</v>
      </c>
      <c r="J75" s="97"/>
      <c r="K75" s="141" t="e">
        <f t="shared" si="2"/>
        <v>#DIV/0!</v>
      </c>
      <c r="L75" s="97" t="s">
        <v>18</v>
      </c>
      <c r="M75" s="97">
        <v>92242</v>
      </c>
      <c r="N75" s="97" t="s">
        <v>530</v>
      </c>
    </row>
    <row r="76" spans="1:14" s="52" customFormat="1" hidden="1" outlineLevel="1" x14ac:dyDescent="0.25">
      <c r="A76" s="120"/>
      <c r="B76" s="74" t="s">
        <v>715</v>
      </c>
      <c r="C76" s="110"/>
      <c r="D76" s="109"/>
      <c r="E76" s="109"/>
      <c r="F76" s="109"/>
      <c r="G76" s="109"/>
      <c r="H76" s="109"/>
      <c r="I76" s="109"/>
      <c r="J76" s="109"/>
      <c r="K76" s="142"/>
      <c r="L76" s="104" t="s">
        <v>18</v>
      </c>
      <c r="M76" s="73" t="s">
        <v>721</v>
      </c>
      <c r="N76" s="110"/>
    </row>
    <row r="77" spans="1:14" s="52" customFormat="1" ht="48" hidden="1" outlineLevel="1" x14ac:dyDescent="0.25">
      <c r="A77" s="120"/>
      <c r="B77" s="74" t="s">
        <v>727</v>
      </c>
      <c r="C77" s="110"/>
      <c r="D77" s="109"/>
      <c r="E77" s="109"/>
      <c r="F77" s="109"/>
      <c r="G77" s="109"/>
      <c r="H77" s="109"/>
      <c r="I77" s="109"/>
      <c r="J77" s="109"/>
      <c r="K77" s="142"/>
      <c r="L77" s="104" t="s">
        <v>18</v>
      </c>
      <c r="M77" s="73" t="s">
        <v>732</v>
      </c>
      <c r="N77" s="110"/>
    </row>
    <row r="78" spans="1:14" s="52" customFormat="1" ht="48" hidden="1" outlineLevel="1" x14ac:dyDescent="0.25">
      <c r="A78" s="120"/>
      <c r="B78" s="74" t="s">
        <v>728</v>
      </c>
      <c r="C78" s="110"/>
      <c r="D78" s="109"/>
      <c r="E78" s="109"/>
      <c r="F78" s="109"/>
      <c r="G78" s="109"/>
      <c r="H78" s="109"/>
      <c r="I78" s="109"/>
      <c r="J78" s="109"/>
      <c r="K78" s="142"/>
      <c r="L78" s="104" t="s">
        <v>18</v>
      </c>
      <c r="M78" s="73" t="s">
        <v>733</v>
      </c>
      <c r="N78" s="110"/>
    </row>
    <row r="79" spans="1:14" s="52" customFormat="1" ht="48" hidden="1" outlineLevel="1" x14ac:dyDescent="0.25">
      <c r="A79" s="120"/>
      <c r="B79" s="74" t="s">
        <v>729</v>
      </c>
      <c r="C79" s="110"/>
      <c r="D79" s="109"/>
      <c r="E79" s="109"/>
      <c r="F79" s="109"/>
      <c r="G79" s="109"/>
      <c r="H79" s="109"/>
      <c r="I79" s="109"/>
      <c r="J79" s="109"/>
      <c r="K79" s="142"/>
      <c r="L79" s="104" t="s">
        <v>18</v>
      </c>
      <c r="M79" s="73" t="s">
        <v>734</v>
      </c>
      <c r="N79" s="110"/>
    </row>
    <row r="80" spans="1:14" s="52" customFormat="1" ht="48" hidden="1" outlineLevel="1" x14ac:dyDescent="0.25">
      <c r="A80" s="120"/>
      <c r="B80" s="74" t="s">
        <v>730</v>
      </c>
      <c r="C80" s="110"/>
      <c r="D80" s="109"/>
      <c r="E80" s="109"/>
      <c r="F80" s="109"/>
      <c r="G80" s="109"/>
      <c r="H80" s="109"/>
      <c r="I80" s="109"/>
      <c r="J80" s="109"/>
      <c r="K80" s="142"/>
      <c r="L80" s="104" t="s">
        <v>18</v>
      </c>
      <c r="M80" s="73" t="s">
        <v>735</v>
      </c>
      <c r="N80" s="110"/>
    </row>
    <row r="81" spans="1:14" s="52" customFormat="1" ht="48" hidden="1" outlineLevel="1" x14ac:dyDescent="0.25">
      <c r="A81" s="120"/>
      <c r="B81" s="74" t="s">
        <v>731</v>
      </c>
      <c r="C81" s="110"/>
      <c r="D81" s="109"/>
      <c r="E81" s="109"/>
      <c r="F81" s="109"/>
      <c r="G81" s="109"/>
      <c r="H81" s="109"/>
      <c r="I81" s="109"/>
      <c r="J81" s="109"/>
      <c r="K81" s="142"/>
      <c r="L81" s="104" t="s">
        <v>18</v>
      </c>
      <c r="M81" s="73" t="s">
        <v>736</v>
      </c>
      <c r="N81" s="110"/>
    </row>
    <row r="82" spans="1:14" x14ac:dyDescent="0.25">
      <c r="A82" s="360" t="s">
        <v>58</v>
      </c>
      <c r="B82" s="361"/>
      <c r="C82" s="362"/>
      <c r="D82" s="362"/>
      <c r="E82" s="362"/>
      <c r="F82" s="362"/>
      <c r="G82" s="362"/>
      <c r="H82" s="362"/>
      <c r="I82" s="362"/>
      <c r="J82" s="362"/>
      <c r="K82" s="143" t="e">
        <f>SUM(K10:K75)</f>
        <v>#DIV/0!</v>
      </c>
      <c r="L82" s="100"/>
      <c r="M82" s="123"/>
      <c r="N82" s="100"/>
    </row>
    <row r="83" spans="1:14" ht="39.75" customHeight="1" x14ac:dyDescent="0.25">
      <c r="A83" s="121" t="s">
        <v>553</v>
      </c>
      <c r="B83" s="363" t="s">
        <v>749</v>
      </c>
      <c r="C83" s="363"/>
      <c r="D83" s="363"/>
      <c r="E83" s="363"/>
      <c r="F83" s="363"/>
      <c r="G83" s="363"/>
      <c r="H83" s="363"/>
      <c r="I83" s="363"/>
      <c r="J83" s="363"/>
      <c r="K83" s="363"/>
      <c r="L83" s="363"/>
      <c r="M83" s="363"/>
      <c r="N83" s="363"/>
    </row>
    <row r="84" spans="1:14" ht="44.25" customHeight="1" x14ac:dyDescent="0.25">
      <c r="A84" s="121" t="s">
        <v>554</v>
      </c>
      <c r="B84" s="363" t="s">
        <v>885</v>
      </c>
      <c r="C84" s="363"/>
      <c r="D84" s="363"/>
      <c r="E84" s="363"/>
      <c r="F84" s="363"/>
      <c r="G84" s="363"/>
      <c r="H84" s="363"/>
      <c r="I84" s="363"/>
      <c r="J84" s="363"/>
      <c r="K84" s="363"/>
      <c r="L84" s="363"/>
      <c r="M84" s="363"/>
      <c r="N84" s="363"/>
    </row>
    <row r="85" spans="1:14" x14ac:dyDescent="0.25">
      <c r="A85" s="121" t="s">
        <v>555</v>
      </c>
      <c r="B85" s="363" t="s">
        <v>886</v>
      </c>
      <c r="C85" s="363"/>
      <c r="D85" s="363"/>
      <c r="E85" s="363"/>
      <c r="F85" s="363"/>
      <c r="G85" s="363"/>
      <c r="H85" s="363"/>
      <c r="I85" s="363"/>
      <c r="J85" s="363"/>
      <c r="K85" s="363"/>
      <c r="L85" s="363"/>
      <c r="M85" s="363"/>
      <c r="N85" s="363"/>
    </row>
    <row r="86" spans="1:14" x14ac:dyDescent="0.25">
      <c r="A86" s="56"/>
      <c r="B86" s="56"/>
      <c r="C86" s="56"/>
      <c r="D86" s="56"/>
      <c r="E86" s="56"/>
      <c r="F86" s="56"/>
      <c r="G86" s="56"/>
      <c r="H86" s="56"/>
      <c r="I86" s="56"/>
      <c r="J86" s="56"/>
      <c r="K86" s="144"/>
      <c r="L86" s="56"/>
      <c r="M86" s="56"/>
      <c r="N86" s="56"/>
    </row>
    <row r="87" spans="1:14" x14ac:dyDescent="0.25">
      <c r="A87" s="56"/>
      <c r="B87" s="56"/>
      <c r="C87" s="56"/>
      <c r="D87" s="56"/>
      <c r="E87" s="56"/>
      <c r="F87" s="56"/>
      <c r="G87" s="56"/>
      <c r="H87" s="56"/>
      <c r="I87" s="56"/>
      <c r="J87" s="56"/>
      <c r="K87" s="144"/>
      <c r="L87" s="56"/>
      <c r="M87" s="56"/>
      <c r="N87" s="56"/>
    </row>
    <row r="88" spans="1:14" x14ac:dyDescent="0.25">
      <c r="A88" s="56"/>
      <c r="B88" s="56"/>
      <c r="C88" s="56"/>
      <c r="D88" s="56"/>
      <c r="E88" s="56"/>
      <c r="F88" s="56"/>
      <c r="G88" s="56"/>
      <c r="H88" s="56"/>
      <c r="I88" s="56"/>
      <c r="J88" s="56"/>
      <c r="K88" s="144"/>
      <c r="L88" s="56"/>
      <c r="M88" s="56"/>
      <c r="N88" s="56"/>
    </row>
    <row r="89" spans="1:14" x14ac:dyDescent="0.25">
      <c r="A89" s="56"/>
      <c r="B89" s="56"/>
      <c r="C89" s="56"/>
      <c r="D89" s="56"/>
      <c r="E89" s="56"/>
      <c r="F89" s="56"/>
      <c r="G89" s="56"/>
      <c r="H89" s="56"/>
      <c r="I89" s="56"/>
      <c r="J89" s="56"/>
      <c r="K89" s="144"/>
      <c r="L89" s="56"/>
      <c r="M89" s="56"/>
      <c r="N89" s="56"/>
    </row>
    <row r="90" spans="1:14" x14ac:dyDescent="0.25">
      <c r="A90" s="56"/>
      <c r="B90" s="56"/>
      <c r="C90" s="56"/>
      <c r="D90" s="56"/>
      <c r="E90" s="56"/>
      <c r="F90" s="56"/>
      <c r="G90" s="56"/>
      <c r="H90" s="56"/>
      <c r="I90" s="56"/>
      <c r="J90" s="56"/>
      <c r="K90" s="144"/>
      <c r="L90" s="56"/>
      <c r="M90" s="56"/>
      <c r="N90" s="56"/>
    </row>
    <row r="91" spans="1:14" x14ac:dyDescent="0.25">
      <c r="A91" s="56"/>
      <c r="B91" s="56"/>
      <c r="C91" s="56"/>
      <c r="D91" s="56"/>
      <c r="E91" s="56"/>
      <c r="F91" s="56"/>
      <c r="G91" s="56"/>
      <c r="H91" s="56"/>
      <c r="I91" s="56"/>
      <c r="J91" s="56"/>
      <c r="K91" s="144"/>
      <c r="L91" s="56"/>
      <c r="M91" s="56"/>
      <c r="N91" s="56"/>
    </row>
    <row r="92" spans="1:14" x14ac:dyDescent="0.25">
      <c r="A92" s="56"/>
      <c r="B92" s="56"/>
      <c r="C92" s="56"/>
      <c r="D92" s="56"/>
      <c r="E92" s="56"/>
      <c r="F92" s="56"/>
      <c r="G92" s="56"/>
      <c r="H92" s="56"/>
      <c r="I92" s="56"/>
      <c r="J92" s="56"/>
      <c r="K92" s="144"/>
      <c r="L92" s="56"/>
      <c r="M92" s="56"/>
      <c r="N92" s="56"/>
    </row>
    <row r="93" spans="1:14" x14ac:dyDescent="0.25">
      <c r="A93" s="56"/>
      <c r="B93" s="56"/>
      <c r="C93" s="56"/>
      <c r="D93" s="56"/>
      <c r="E93" s="56"/>
      <c r="F93" s="56"/>
      <c r="G93" s="56"/>
      <c r="H93" s="56"/>
      <c r="I93" s="56"/>
      <c r="J93" s="56"/>
      <c r="K93" s="144"/>
      <c r="L93" s="56"/>
      <c r="M93" s="56"/>
      <c r="N93" s="56"/>
    </row>
    <row r="94" spans="1:14" x14ac:dyDescent="0.25">
      <c r="A94" s="56"/>
      <c r="B94" s="56"/>
      <c r="C94" s="56"/>
      <c r="D94" s="56"/>
      <c r="E94" s="56"/>
      <c r="F94" s="56"/>
      <c r="G94" s="56"/>
      <c r="H94" s="56"/>
      <c r="I94" s="56"/>
      <c r="J94" s="56"/>
      <c r="K94" s="144"/>
      <c r="L94" s="56"/>
      <c r="M94" s="56"/>
      <c r="N94" s="56"/>
    </row>
    <row r="95" spans="1:14" x14ac:dyDescent="0.25">
      <c r="A95" s="56"/>
      <c r="B95" s="56"/>
      <c r="C95" s="56"/>
      <c r="D95" s="56"/>
      <c r="E95" s="56"/>
      <c r="F95" s="56"/>
      <c r="G95" s="56"/>
      <c r="H95" s="56"/>
      <c r="I95" s="56"/>
      <c r="J95" s="56"/>
      <c r="K95" s="144"/>
      <c r="L95" s="56"/>
      <c r="M95" s="56"/>
      <c r="N95" s="56"/>
    </row>
    <row r="96" spans="1:14" x14ac:dyDescent="0.25">
      <c r="A96" s="56"/>
      <c r="B96" s="56"/>
      <c r="C96" s="56"/>
      <c r="D96" s="56"/>
      <c r="E96" s="56"/>
      <c r="F96" s="56"/>
      <c r="G96" s="56"/>
      <c r="H96" s="56"/>
      <c r="I96" s="56"/>
      <c r="J96" s="56"/>
      <c r="K96" s="144"/>
      <c r="L96" s="56"/>
      <c r="M96" s="56"/>
      <c r="N96" s="56"/>
    </row>
    <row r="97" spans="1:14" x14ac:dyDescent="0.25">
      <c r="A97" s="56"/>
      <c r="B97" s="56"/>
      <c r="C97" s="56"/>
      <c r="D97" s="56"/>
      <c r="E97" s="56"/>
      <c r="F97" s="56"/>
      <c r="G97" s="56"/>
      <c r="H97" s="56"/>
      <c r="I97" s="56"/>
      <c r="J97" s="56"/>
      <c r="K97" s="144"/>
      <c r="L97" s="56"/>
      <c r="M97" s="56"/>
      <c r="N97" s="56"/>
    </row>
    <row r="98" spans="1:14" x14ac:dyDescent="0.25">
      <c r="A98" s="56"/>
      <c r="B98" s="56"/>
      <c r="C98" s="56"/>
      <c r="D98" s="56"/>
      <c r="E98" s="56"/>
      <c r="F98" s="56"/>
      <c r="G98" s="56"/>
      <c r="H98" s="56"/>
      <c r="I98" s="56"/>
      <c r="J98" s="56"/>
      <c r="K98" s="144"/>
      <c r="L98" s="56"/>
      <c r="M98" s="56"/>
      <c r="N98" s="56"/>
    </row>
    <row r="99" spans="1:14" x14ac:dyDescent="0.25">
      <c r="A99" s="56"/>
      <c r="B99" s="56"/>
      <c r="C99" s="56"/>
      <c r="D99" s="56"/>
      <c r="E99" s="56"/>
      <c r="F99" s="56"/>
      <c r="G99" s="56"/>
      <c r="H99" s="56"/>
      <c r="I99" s="56"/>
      <c r="J99" s="56"/>
      <c r="K99" s="144"/>
      <c r="L99" s="56"/>
      <c r="M99" s="56"/>
      <c r="N99" s="56"/>
    </row>
    <row r="100" spans="1:14" x14ac:dyDescent="0.25">
      <c r="A100" s="56"/>
      <c r="B100" s="56"/>
      <c r="C100" s="56"/>
      <c r="D100" s="56"/>
      <c r="E100" s="56"/>
      <c r="F100" s="56"/>
      <c r="G100" s="56"/>
      <c r="H100" s="56"/>
      <c r="I100" s="56"/>
      <c r="J100" s="56"/>
      <c r="K100" s="144"/>
      <c r="L100" s="56"/>
      <c r="M100" s="56"/>
      <c r="N100" s="56"/>
    </row>
    <row r="101" spans="1:14" x14ac:dyDescent="0.25">
      <c r="A101" s="56"/>
      <c r="B101" s="56"/>
      <c r="C101" s="56"/>
      <c r="D101" s="56"/>
      <c r="E101" s="56"/>
      <c r="F101" s="56"/>
      <c r="G101" s="56"/>
      <c r="H101" s="56"/>
      <c r="I101" s="56"/>
      <c r="J101" s="56"/>
      <c r="K101" s="144"/>
      <c r="L101" s="56"/>
      <c r="M101" s="56"/>
      <c r="N101" s="56"/>
    </row>
    <row r="102" spans="1:14" x14ac:dyDescent="0.25">
      <c r="A102" s="56"/>
      <c r="B102" s="56"/>
      <c r="C102" s="56"/>
      <c r="D102" s="56"/>
      <c r="E102" s="56"/>
      <c r="F102" s="56"/>
      <c r="G102" s="56"/>
      <c r="H102" s="56"/>
      <c r="I102" s="56"/>
      <c r="J102" s="56"/>
      <c r="K102" s="144"/>
      <c r="L102" s="56"/>
      <c r="M102" s="56"/>
      <c r="N102" s="56"/>
    </row>
    <row r="103" spans="1:14" x14ac:dyDescent="0.25">
      <c r="A103" s="56"/>
      <c r="B103" s="56"/>
      <c r="C103" s="56"/>
      <c r="D103" s="56"/>
      <c r="E103" s="56"/>
      <c r="F103" s="56"/>
      <c r="G103" s="56"/>
      <c r="H103" s="56"/>
      <c r="I103" s="56"/>
      <c r="J103" s="56"/>
      <c r="K103" s="144"/>
      <c r="L103" s="56"/>
      <c r="M103" s="56"/>
      <c r="N103" s="56"/>
    </row>
    <row r="104" spans="1:14" x14ac:dyDescent="0.25">
      <c r="A104" s="56"/>
      <c r="B104" s="56"/>
      <c r="C104" s="56"/>
      <c r="D104" s="56"/>
      <c r="E104" s="56"/>
      <c r="F104" s="56"/>
      <c r="G104" s="56"/>
      <c r="H104" s="56"/>
      <c r="I104" s="56"/>
      <c r="J104" s="56"/>
      <c r="K104" s="144"/>
      <c r="L104" s="56"/>
      <c r="M104" s="56"/>
      <c r="N104" s="56"/>
    </row>
    <row r="105" spans="1:14" x14ac:dyDescent="0.25">
      <c r="A105" s="56"/>
      <c r="B105" s="56"/>
      <c r="C105" s="56"/>
      <c r="D105" s="56"/>
      <c r="E105" s="56"/>
      <c r="F105" s="56"/>
      <c r="G105" s="56"/>
      <c r="H105" s="56"/>
      <c r="I105" s="56"/>
      <c r="J105" s="56"/>
      <c r="K105" s="144"/>
      <c r="L105" s="56"/>
      <c r="M105" s="56"/>
      <c r="N105" s="56"/>
    </row>
    <row r="106" spans="1:14" x14ac:dyDescent="0.25">
      <c r="A106" s="56"/>
      <c r="B106" s="56"/>
      <c r="C106" s="56"/>
      <c r="D106" s="56"/>
      <c r="E106" s="56"/>
      <c r="F106" s="56"/>
      <c r="G106" s="56"/>
      <c r="H106" s="56"/>
      <c r="I106" s="56"/>
      <c r="J106" s="56"/>
      <c r="K106" s="144"/>
      <c r="L106" s="56"/>
      <c r="M106" s="56"/>
      <c r="N106" s="56"/>
    </row>
    <row r="107" spans="1:14" x14ac:dyDescent="0.25">
      <c r="A107" s="56"/>
      <c r="B107" s="56"/>
      <c r="C107" s="56"/>
      <c r="D107" s="56"/>
      <c r="E107" s="56"/>
      <c r="F107" s="56"/>
      <c r="G107" s="56"/>
      <c r="H107" s="56"/>
      <c r="I107" s="56"/>
      <c r="J107" s="56"/>
      <c r="K107" s="144"/>
      <c r="L107" s="56"/>
      <c r="M107" s="56"/>
      <c r="N107" s="56"/>
    </row>
    <row r="108" spans="1:14" x14ac:dyDescent="0.25">
      <c r="A108" s="56"/>
      <c r="B108" s="56"/>
      <c r="C108" s="56"/>
      <c r="D108" s="56"/>
      <c r="E108" s="56"/>
      <c r="F108" s="56"/>
      <c r="G108" s="56"/>
      <c r="H108" s="56"/>
      <c r="I108" s="56"/>
      <c r="J108" s="56"/>
      <c r="K108" s="144"/>
      <c r="L108" s="56"/>
      <c r="M108" s="56"/>
      <c r="N108" s="56"/>
    </row>
    <row r="109" spans="1:14" x14ac:dyDescent="0.25">
      <c r="A109" s="56"/>
      <c r="B109" s="56"/>
      <c r="C109" s="56"/>
      <c r="D109" s="56"/>
      <c r="E109" s="56"/>
      <c r="F109" s="56"/>
      <c r="G109" s="56"/>
      <c r="H109" s="56"/>
      <c r="I109" s="56"/>
      <c r="J109" s="56"/>
      <c r="K109" s="144"/>
      <c r="L109" s="56"/>
      <c r="M109" s="56"/>
      <c r="N109" s="56"/>
    </row>
    <row r="110" spans="1:14" x14ac:dyDescent="0.25">
      <c r="A110" s="56"/>
      <c r="B110" s="56"/>
      <c r="C110" s="56"/>
      <c r="D110" s="56"/>
      <c r="E110" s="56"/>
      <c r="F110" s="56"/>
      <c r="G110" s="56"/>
      <c r="H110" s="56"/>
      <c r="I110" s="56"/>
      <c r="J110" s="56"/>
      <c r="K110" s="144"/>
      <c r="L110" s="56"/>
      <c r="M110" s="56"/>
      <c r="N110" s="56"/>
    </row>
    <row r="111" spans="1:14" x14ac:dyDescent="0.25">
      <c r="A111" s="56"/>
      <c r="B111" s="56"/>
      <c r="C111" s="56"/>
      <c r="D111" s="56"/>
      <c r="E111" s="56"/>
      <c r="F111" s="56"/>
      <c r="G111" s="56"/>
      <c r="H111" s="56"/>
      <c r="I111" s="56"/>
      <c r="J111" s="56"/>
      <c r="K111" s="144"/>
      <c r="L111" s="56"/>
      <c r="M111" s="56"/>
      <c r="N111" s="56"/>
    </row>
    <row r="112" spans="1:14" x14ac:dyDescent="0.25">
      <c r="A112" s="56"/>
      <c r="B112" s="56"/>
      <c r="C112" s="56"/>
      <c r="D112" s="56"/>
      <c r="E112" s="56"/>
      <c r="F112" s="56"/>
      <c r="G112" s="56"/>
      <c r="H112" s="56"/>
      <c r="I112" s="56"/>
      <c r="J112" s="56"/>
      <c r="K112" s="144"/>
      <c r="L112" s="56"/>
      <c r="M112" s="56"/>
      <c r="N112" s="56"/>
    </row>
    <row r="113" spans="1:14" x14ac:dyDescent="0.25">
      <c r="A113" s="56"/>
      <c r="B113" s="56"/>
      <c r="C113" s="56"/>
      <c r="D113" s="56"/>
      <c r="E113" s="56"/>
      <c r="F113" s="56"/>
      <c r="G113" s="56"/>
      <c r="H113" s="56"/>
      <c r="I113" s="56"/>
      <c r="J113" s="56"/>
      <c r="K113" s="144"/>
      <c r="L113" s="56"/>
      <c r="M113" s="56"/>
      <c r="N113" s="56"/>
    </row>
    <row r="114" spans="1:14" x14ac:dyDescent="0.25">
      <c r="A114" s="56"/>
      <c r="B114" s="56"/>
      <c r="C114" s="56"/>
      <c r="D114" s="56"/>
      <c r="E114" s="56"/>
      <c r="F114" s="56"/>
      <c r="G114" s="56"/>
      <c r="H114" s="56"/>
      <c r="I114" s="56"/>
      <c r="J114" s="56"/>
      <c r="K114" s="144"/>
      <c r="L114" s="56"/>
      <c r="M114" s="56"/>
      <c r="N114" s="56"/>
    </row>
    <row r="115" spans="1:14" x14ac:dyDescent="0.25">
      <c r="A115" s="56"/>
      <c r="B115" s="56"/>
      <c r="C115" s="56"/>
      <c r="D115" s="56"/>
      <c r="E115" s="56"/>
      <c r="F115" s="56"/>
      <c r="G115" s="56"/>
      <c r="H115" s="56"/>
      <c r="I115" s="56"/>
      <c r="J115" s="56"/>
      <c r="K115" s="144"/>
      <c r="L115" s="56"/>
      <c r="M115" s="56"/>
      <c r="N115" s="56"/>
    </row>
    <row r="116" spans="1:14" x14ac:dyDescent="0.25">
      <c r="A116" s="56"/>
      <c r="B116" s="56"/>
      <c r="C116" s="56"/>
      <c r="D116" s="56"/>
      <c r="E116" s="56"/>
      <c r="F116" s="56"/>
      <c r="G116" s="56"/>
      <c r="H116" s="56"/>
      <c r="I116" s="56"/>
      <c r="J116" s="56"/>
      <c r="K116" s="144"/>
      <c r="L116" s="56"/>
      <c r="M116" s="56"/>
      <c r="N116" s="56"/>
    </row>
    <row r="117" spans="1:14" x14ac:dyDescent="0.25">
      <c r="A117" s="56"/>
      <c r="B117" s="56"/>
      <c r="C117" s="56"/>
      <c r="D117" s="56"/>
      <c r="E117" s="56"/>
      <c r="F117" s="56"/>
      <c r="G117" s="56"/>
      <c r="H117" s="56"/>
      <c r="I117" s="56"/>
      <c r="J117" s="56"/>
      <c r="K117" s="144"/>
      <c r="L117" s="56"/>
      <c r="M117" s="56"/>
      <c r="N117" s="56"/>
    </row>
    <row r="118" spans="1:14" x14ac:dyDescent="0.25">
      <c r="A118" s="56"/>
      <c r="B118" s="56"/>
      <c r="C118" s="56"/>
      <c r="D118" s="56"/>
      <c r="E118" s="56"/>
      <c r="F118" s="56"/>
      <c r="G118" s="56"/>
      <c r="H118" s="56"/>
      <c r="I118" s="56"/>
      <c r="J118" s="56"/>
      <c r="K118" s="144"/>
      <c r="L118" s="56"/>
      <c r="M118" s="56"/>
      <c r="N118" s="56"/>
    </row>
    <row r="119" spans="1:14" x14ac:dyDescent="0.25">
      <c r="A119" s="56"/>
      <c r="B119" s="56"/>
      <c r="C119" s="56"/>
      <c r="D119" s="56"/>
      <c r="E119" s="56"/>
      <c r="F119" s="56"/>
      <c r="G119" s="56"/>
      <c r="H119" s="56"/>
      <c r="I119" s="56"/>
      <c r="J119" s="56"/>
      <c r="K119" s="144"/>
      <c r="L119" s="56"/>
      <c r="M119" s="56"/>
      <c r="N119" s="56"/>
    </row>
    <row r="120" spans="1:14" x14ac:dyDescent="0.25">
      <c r="A120" s="56"/>
      <c r="B120" s="56"/>
      <c r="C120" s="56"/>
      <c r="D120" s="56"/>
      <c r="E120" s="56"/>
      <c r="F120" s="56"/>
      <c r="G120" s="56"/>
      <c r="H120" s="56"/>
      <c r="I120" s="56"/>
      <c r="J120" s="56"/>
      <c r="K120" s="144"/>
      <c r="L120" s="56"/>
      <c r="M120" s="56"/>
      <c r="N120" s="56"/>
    </row>
    <row r="121" spans="1:14" x14ac:dyDescent="0.25">
      <c r="A121" s="56"/>
      <c r="B121" s="56"/>
      <c r="C121" s="56"/>
      <c r="D121" s="56"/>
      <c r="E121" s="56"/>
      <c r="F121" s="56"/>
      <c r="G121" s="56"/>
      <c r="H121" s="56"/>
      <c r="I121" s="56"/>
      <c r="J121" s="56"/>
      <c r="K121" s="144"/>
      <c r="L121" s="56"/>
      <c r="M121" s="56"/>
      <c r="N121" s="56"/>
    </row>
    <row r="122" spans="1:14" x14ac:dyDescent="0.25">
      <c r="A122" s="56"/>
      <c r="B122" s="56"/>
      <c r="C122" s="56"/>
      <c r="D122" s="56"/>
      <c r="E122" s="56"/>
      <c r="F122" s="56"/>
      <c r="G122" s="56"/>
      <c r="H122" s="56"/>
      <c r="I122" s="56"/>
      <c r="J122" s="56"/>
      <c r="K122" s="144"/>
      <c r="L122" s="56"/>
      <c r="M122" s="56"/>
      <c r="N122" s="56"/>
    </row>
    <row r="123" spans="1:14" x14ac:dyDescent="0.25">
      <c r="A123" s="56"/>
      <c r="B123" s="56"/>
      <c r="C123" s="56"/>
      <c r="D123" s="56"/>
      <c r="E123" s="56"/>
      <c r="F123" s="56"/>
      <c r="G123" s="56"/>
      <c r="H123" s="56"/>
      <c r="I123" s="56"/>
      <c r="J123" s="56"/>
      <c r="K123" s="144"/>
      <c r="L123" s="56"/>
      <c r="M123" s="56"/>
      <c r="N123" s="56"/>
    </row>
    <row r="124" spans="1:14" x14ac:dyDescent="0.25">
      <c r="A124" s="56"/>
      <c r="B124" s="56"/>
      <c r="C124" s="56"/>
      <c r="D124" s="56"/>
      <c r="E124" s="56"/>
      <c r="F124" s="56"/>
      <c r="G124" s="56"/>
      <c r="H124" s="56"/>
      <c r="I124" s="56"/>
      <c r="J124" s="56"/>
      <c r="K124" s="144"/>
      <c r="L124" s="56"/>
      <c r="M124" s="56"/>
      <c r="N124" s="56"/>
    </row>
    <row r="125" spans="1:14" x14ac:dyDescent="0.25">
      <c r="A125" s="56"/>
      <c r="B125" s="56"/>
      <c r="C125" s="56"/>
      <c r="D125" s="56"/>
      <c r="E125" s="56"/>
      <c r="F125" s="56"/>
      <c r="G125" s="56"/>
      <c r="H125" s="56"/>
      <c r="I125" s="56"/>
      <c r="J125" s="56"/>
      <c r="K125" s="144"/>
      <c r="L125" s="56"/>
      <c r="M125" s="56"/>
      <c r="N125" s="56"/>
    </row>
    <row r="126" spans="1:14" x14ac:dyDescent="0.25">
      <c r="A126" s="56"/>
      <c r="B126" s="56"/>
      <c r="C126" s="56"/>
      <c r="D126" s="56"/>
      <c r="E126" s="56"/>
      <c r="F126" s="56"/>
      <c r="G126" s="56"/>
      <c r="H126" s="56"/>
      <c r="I126" s="56"/>
      <c r="J126" s="56"/>
      <c r="K126" s="144"/>
      <c r="L126" s="56"/>
      <c r="M126" s="56"/>
      <c r="N126" s="56"/>
    </row>
    <row r="127" spans="1:14" x14ac:dyDescent="0.25">
      <c r="A127" s="56"/>
      <c r="B127" s="56"/>
      <c r="C127" s="56"/>
      <c r="D127" s="56"/>
      <c r="E127" s="56"/>
      <c r="F127" s="56"/>
      <c r="G127" s="56"/>
      <c r="H127" s="56"/>
      <c r="I127" s="56"/>
      <c r="J127" s="56"/>
      <c r="K127" s="144"/>
      <c r="L127" s="56"/>
      <c r="M127" s="56"/>
      <c r="N127" s="56"/>
    </row>
    <row r="128" spans="1:14" x14ac:dyDescent="0.25">
      <c r="A128" s="56"/>
      <c r="B128" s="56"/>
      <c r="C128" s="56"/>
      <c r="D128" s="56"/>
      <c r="E128" s="56"/>
      <c r="F128" s="56"/>
      <c r="G128" s="56"/>
      <c r="H128" s="56"/>
      <c r="I128" s="56"/>
      <c r="J128" s="56"/>
      <c r="K128" s="144"/>
      <c r="L128" s="56"/>
      <c r="M128" s="56"/>
      <c r="N128" s="56"/>
    </row>
    <row r="129" spans="1:14" x14ac:dyDescent="0.25">
      <c r="A129" s="56"/>
      <c r="B129" s="56"/>
      <c r="C129" s="56"/>
      <c r="D129" s="56"/>
      <c r="E129" s="56"/>
      <c r="F129" s="56"/>
      <c r="G129" s="56"/>
      <c r="H129" s="56"/>
      <c r="I129" s="56"/>
      <c r="J129" s="56"/>
      <c r="K129" s="144"/>
      <c r="L129" s="56"/>
      <c r="M129" s="56"/>
      <c r="N129" s="56"/>
    </row>
    <row r="130" spans="1:14" x14ac:dyDescent="0.25">
      <c r="A130" s="56"/>
      <c r="B130" s="56"/>
      <c r="C130" s="56"/>
      <c r="D130" s="56"/>
      <c r="E130" s="56"/>
      <c r="F130" s="56"/>
      <c r="G130" s="56"/>
      <c r="H130" s="56"/>
      <c r="I130" s="56"/>
      <c r="J130" s="56"/>
      <c r="K130" s="144"/>
      <c r="L130" s="56"/>
      <c r="M130" s="56"/>
      <c r="N130" s="56"/>
    </row>
    <row r="131" spans="1:14" x14ac:dyDescent="0.25">
      <c r="A131" s="56"/>
      <c r="B131" s="56"/>
      <c r="C131" s="56"/>
      <c r="D131" s="56"/>
      <c r="E131" s="56"/>
      <c r="F131" s="56"/>
      <c r="G131" s="56"/>
      <c r="H131" s="56"/>
      <c r="I131" s="56"/>
      <c r="J131" s="56"/>
      <c r="K131" s="144"/>
      <c r="L131" s="56"/>
      <c r="M131" s="56"/>
      <c r="N131" s="56"/>
    </row>
    <row r="132" spans="1:14" x14ac:dyDescent="0.25">
      <c r="A132" s="56"/>
      <c r="B132" s="56"/>
      <c r="C132" s="56"/>
      <c r="D132" s="56"/>
      <c r="E132" s="56"/>
      <c r="F132" s="56"/>
      <c r="G132" s="56"/>
      <c r="H132" s="56"/>
      <c r="I132" s="56"/>
      <c r="J132" s="56"/>
      <c r="K132" s="144"/>
      <c r="L132" s="56"/>
      <c r="M132" s="56"/>
      <c r="N132" s="56"/>
    </row>
    <row r="133" spans="1:14" x14ac:dyDescent="0.25">
      <c r="A133" s="56"/>
      <c r="B133" s="56"/>
      <c r="C133" s="56"/>
      <c r="D133" s="56"/>
      <c r="E133" s="56"/>
      <c r="F133" s="56"/>
      <c r="G133" s="56"/>
      <c r="H133" s="56"/>
      <c r="I133" s="56"/>
      <c r="J133" s="56"/>
      <c r="K133" s="144"/>
      <c r="L133" s="56"/>
      <c r="M133" s="56"/>
      <c r="N133" s="56"/>
    </row>
    <row r="134" spans="1:14" x14ac:dyDescent="0.25">
      <c r="A134" s="56"/>
      <c r="B134" s="56"/>
      <c r="C134" s="56"/>
      <c r="D134" s="56"/>
      <c r="E134" s="56"/>
      <c r="F134" s="56"/>
      <c r="G134" s="56"/>
      <c r="H134" s="56"/>
      <c r="I134" s="56"/>
      <c r="J134" s="56"/>
      <c r="K134" s="144"/>
      <c r="L134" s="56"/>
      <c r="M134" s="56"/>
      <c r="N134" s="56"/>
    </row>
    <row r="135" spans="1:14" x14ac:dyDescent="0.25">
      <c r="A135" s="56"/>
      <c r="B135" s="56"/>
      <c r="C135" s="56"/>
      <c r="D135" s="56"/>
      <c r="E135" s="56"/>
      <c r="F135" s="56"/>
      <c r="G135" s="56"/>
      <c r="H135" s="56"/>
      <c r="I135" s="56"/>
      <c r="J135" s="56"/>
      <c r="K135" s="144"/>
      <c r="L135" s="56"/>
      <c r="M135" s="56"/>
      <c r="N135" s="56"/>
    </row>
    <row r="136" spans="1:14" x14ac:dyDescent="0.25">
      <c r="A136" s="56"/>
      <c r="B136" s="56"/>
      <c r="C136" s="56"/>
      <c r="D136" s="56"/>
      <c r="E136" s="56"/>
      <c r="F136" s="56"/>
      <c r="G136" s="56"/>
      <c r="H136" s="56"/>
      <c r="I136" s="56"/>
      <c r="J136" s="56"/>
      <c r="K136" s="144"/>
      <c r="L136" s="56"/>
      <c r="M136" s="56"/>
      <c r="N136" s="56"/>
    </row>
    <row r="137" spans="1:14" x14ac:dyDescent="0.25">
      <c r="A137" s="56"/>
      <c r="B137" s="56"/>
      <c r="C137" s="56"/>
      <c r="D137" s="56"/>
      <c r="E137" s="56"/>
      <c r="F137" s="56"/>
      <c r="G137" s="56"/>
      <c r="H137" s="56"/>
      <c r="I137" s="56"/>
      <c r="J137" s="56"/>
      <c r="K137" s="144"/>
      <c r="L137" s="56"/>
      <c r="M137" s="56"/>
      <c r="N137" s="56"/>
    </row>
    <row r="138" spans="1:14" x14ac:dyDescent="0.25">
      <c r="A138" s="56"/>
      <c r="B138" s="56"/>
      <c r="C138" s="56"/>
      <c r="D138" s="56"/>
      <c r="E138" s="56"/>
      <c r="F138" s="56"/>
      <c r="G138" s="56"/>
      <c r="H138" s="56"/>
      <c r="I138" s="56"/>
      <c r="J138" s="56"/>
      <c r="K138" s="144"/>
      <c r="L138" s="56"/>
      <c r="M138" s="56"/>
      <c r="N138" s="56"/>
    </row>
    <row r="139" spans="1:14" x14ac:dyDescent="0.25">
      <c r="A139" s="56"/>
      <c r="B139" s="56"/>
      <c r="C139" s="56"/>
      <c r="D139" s="56"/>
      <c r="E139" s="56"/>
      <c r="F139" s="56"/>
      <c r="G139" s="56"/>
      <c r="H139" s="56"/>
      <c r="I139" s="56"/>
      <c r="J139" s="56"/>
      <c r="K139" s="144"/>
      <c r="L139" s="56"/>
      <c r="M139" s="56"/>
      <c r="N139" s="56"/>
    </row>
    <row r="140" spans="1:14" x14ac:dyDescent="0.25">
      <c r="A140" s="56"/>
      <c r="B140" s="56"/>
      <c r="C140" s="56"/>
      <c r="D140" s="56"/>
      <c r="E140" s="56"/>
      <c r="F140" s="56"/>
      <c r="G140" s="56"/>
      <c r="H140" s="56"/>
      <c r="I140" s="56"/>
      <c r="J140" s="56"/>
      <c r="K140" s="144"/>
      <c r="L140" s="56"/>
      <c r="M140" s="56"/>
      <c r="N140" s="56"/>
    </row>
    <row r="141" spans="1:14" x14ac:dyDescent="0.25">
      <c r="A141" s="56"/>
      <c r="B141" s="56"/>
      <c r="C141" s="56"/>
      <c r="D141" s="56"/>
      <c r="E141" s="56"/>
      <c r="F141" s="56"/>
      <c r="G141" s="56"/>
      <c r="H141" s="56"/>
      <c r="I141" s="56"/>
      <c r="J141" s="56"/>
      <c r="K141" s="144"/>
      <c r="L141" s="56"/>
      <c r="M141" s="56"/>
      <c r="N141" s="56"/>
    </row>
    <row r="142" spans="1:14" x14ac:dyDescent="0.25">
      <c r="A142" s="56"/>
      <c r="B142" s="56"/>
      <c r="C142" s="56"/>
      <c r="D142" s="56"/>
      <c r="E142" s="56"/>
      <c r="F142" s="56"/>
      <c r="G142" s="56"/>
      <c r="H142" s="56"/>
      <c r="I142" s="56"/>
      <c r="J142" s="56"/>
      <c r="K142" s="144"/>
      <c r="L142" s="56"/>
      <c r="M142" s="56"/>
      <c r="N142" s="56"/>
    </row>
    <row r="143" spans="1:14" x14ac:dyDescent="0.25">
      <c r="A143" s="56"/>
      <c r="B143" s="56"/>
      <c r="C143" s="56"/>
      <c r="D143" s="56"/>
      <c r="E143" s="56"/>
      <c r="F143" s="56"/>
      <c r="G143" s="56"/>
      <c r="H143" s="56"/>
      <c r="I143" s="56"/>
      <c r="J143" s="56"/>
      <c r="K143" s="144"/>
      <c r="L143" s="56"/>
      <c r="M143" s="56"/>
      <c r="N143" s="56"/>
    </row>
    <row r="144" spans="1:14" x14ac:dyDescent="0.25">
      <c r="A144" s="56"/>
      <c r="B144" s="56"/>
      <c r="C144" s="56"/>
      <c r="D144" s="56"/>
      <c r="E144" s="56"/>
      <c r="F144" s="56"/>
      <c r="G144" s="56"/>
      <c r="H144" s="56"/>
      <c r="I144" s="56"/>
      <c r="J144" s="56"/>
      <c r="K144" s="144"/>
      <c r="L144" s="56"/>
      <c r="M144" s="56"/>
      <c r="N144" s="56"/>
    </row>
    <row r="145" spans="1:14" x14ac:dyDescent="0.25">
      <c r="A145" s="56"/>
      <c r="B145" s="56"/>
      <c r="C145" s="56"/>
      <c r="D145" s="56"/>
      <c r="E145" s="56"/>
      <c r="F145" s="56"/>
      <c r="G145" s="56"/>
      <c r="H145" s="56"/>
      <c r="I145" s="56"/>
      <c r="J145" s="56"/>
      <c r="K145" s="144"/>
      <c r="L145" s="56"/>
      <c r="M145" s="56"/>
      <c r="N145" s="56"/>
    </row>
    <row r="146" spans="1:14" x14ac:dyDescent="0.25">
      <c r="A146" s="56"/>
      <c r="B146" s="56"/>
      <c r="C146" s="56"/>
      <c r="D146" s="56"/>
      <c r="E146" s="56"/>
      <c r="F146" s="56"/>
      <c r="G146" s="56"/>
      <c r="H146" s="56"/>
      <c r="I146" s="56"/>
      <c r="J146" s="56"/>
      <c r="K146" s="144"/>
      <c r="L146" s="56"/>
      <c r="M146" s="56"/>
      <c r="N146" s="56"/>
    </row>
    <row r="147" spans="1:14" x14ac:dyDescent="0.25">
      <c r="A147" s="56"/>
      <c r="B147" s="56"/>
      <c r="C147" s="56"/>
      <c r="D147" s="56"/>
      <c r="E147" s="56"/>
      <c r="F147" s="56"/>
      <c r="G147" s="56"/>
      <c r="H147" s="56"/>
      <c r="I147" s="56"/>
      <c r="J147" s="56"/>
      <c r="K147" s="144"/>
      <c r="L147" s="56"/>
      <c r="M147" s="56"/>
      <c r="N147" s="56"/>
    </row>
    <row r="148" spans="1:14" x14ac:dyDescent="0.25">
      <c r="A148" s="56"/>
      <c r="B148" s="56"/>
      <c r="C148" s="56"/>
      <c r="D148" s="56"/>
      <c r="E148" s="56"/>
      <c r="F148" s="56"/>
      <c r="G148" s="56"/>
      <c r="H148" s="56"/>
      <c r="I148" s="56"/>
      <c r="J148" s="56"/>
      <c r="K148" s="144"/>
      <c r="L148" s="56"/>
      <c r="M148" s="56"/>
      <c r="N148" s="56"/>
    </row>
    <row r="149" spans="1:14" x14ac:dyDescent="0.25">
      <c r="A149" s="56"/>
      <c r="B149" s="56"/>
      <c r="C149" s="56"/>
      <c r="D149" s="56"/>
      <c r="E149" s="56"/>
      <c r="F149" s="56"/>
      <c r="G149" s="56"/>
      <c r="H149" s="56"/>
      <c r="I149" s="56"/>
      <c r="J149" s="56"/>
      <c r="K149" s="144"/>
      <c r="L149" s="56"/>
      <c r="M149" s="56"/>
      <c r="N149" s="56"/>
    </row>
    <row r="150" spans="1:14" x14ac:dyDescent="0.25">
      <c r="A150" s="56"/>
      <c r="B150" s="56"/>
      <c r="C150" s="56"/>
      <c r="D150" s="56"/>
      <c r="E150" s="56"/>
      <c r="F150" s="56"/>
      <c r="G150" s="56"/>
      <c r="H150" s="56"/>
      <c r="I150" s="56"/>
      <c r="J150" s="56"/>
      <c r="K150" s="144"/>
      <c r="L150" s="56"/>
      <c r="M150" s="56"/>
      <c r="N150" s="56"/>
    </row>
    <row r="151" spans="1:14" x14ac:dyDescent="0.25">
      <c r="A151" s="56"/>
      <c r="B151" s="56"/>
      <c r="C151" s="56"/>
      <c r="D151" s="56"/>
      <c r="E151" s="56"/>
      <c r="F151" s="56"/>
      <c r="G151" s="56"/>
      <c r="H151" s="56"/>
      <c r="I151" s="56"/>
      <c r="J151" s="56"/>
      <c r="K151" s="144"/>
      <c r="L151" s="56"/>
      <c r="M151" s="56"/>
      <c r="N151" s="56"/>
    </row>
    <row r="152" spans="1:14" x14ac:dyDescent="0.25">
      <c r="A152" s="56"/>
      <c r="B152" s="56"/>
      <c r="C152" s="56"/>
      <c r="D152" s="56"/>
      <c r="E152" s="56"/>
      <c r="F152" s="56"/>
      <c r="G152" s="56"/>
      <c r="H152" s="56"/>
      <c r="I152" s="56"/>
      <c r="J152" s="56"/>
      <c r="K152" s="144"/>
      <c r="L152" s="56"/>
      <c r="M152" s="56"/>
      <c r="N152" s="56"/>
    </row>
    <row r="153" spans="1:14" x14ac:dyDescent="0.25">
      <c r="A153" s="56"/>
      <c r="B153" s="56"/>
      <c r="C153" s="56"/>
      <c r="D153" s="56"/>
      <c r="E153" s="56"/>
      <c r="F153" s="56"/>
      <c r="G153" s="56"/>
      <c r="H153" s="56"/>
      <c r="I153" s="56"/>
      <c r="J153" s="56"/>
      <c r="K153" s="144"/>
      <c r="L153" s="56"/>
      <c r="M153" s="56"/>
      <c r="N153" s="56"/>
    </row>
    <row r="154" spans="1:14" x14ac:dyDescent="0.25">
      <c r="A154" s="56"/>
      <c r="B154" s="56"/>
      <c r="C154" s="56"/>
      <c r="D154" s="56"/>
      <c r="E154" s="56"/>
      <c r="F154" s="56"/>
      <c r="G154" s="56"/>
      <c r="H154" s="56"/>
      <c r="I154" s="56"/>
      <c r="J154" s="56"/>
      <c r="K154" s="144"/>
      <c r="L154" s="56"/>
      <c r="M154" s="56"/>
      <c r="N154" s="56"/>
    </row>
    <row r="155" spans="1:14" x14ac:dyDescent="0.25">
      <c r="A155" s="56"/>
      <c r="B155" s="56"/>
      <c r="C155" s="56"/>
      <c r="D155" s="56"/>
      <c r="E155" s="56"/>
      <c r="F155" s="56"/>
      <c r="G155" s="56"/>
      <c r="H155" s="56"/>
      <c r="I155" s="56"/>
      <c r="J155" s="56"/>
      <c r="K155" s="144"/>
      <c r="L155" s="56"/>
      <c r="M155" s="56"/>
      <c r="N155" s="56"/>
    </row>
    <row r="156" spans="1:14" x14ac:dyDescent="0.25">
      <c r="A156" s="56"/>
      <c r="B156" s="56"/>
      <c r="C156" s="56"/>
      <c r="D156" s="56"/>
      <c r="E156" s="56"/>
      <c r="F156" s="56"/>
      <c r="G156" s="56"/>
      <c r="H156" s="56"/>
      <c r="I156" s="56"/>
      <c r="J156" s="56"/>
      <c r="K156" s="144"/>
      <c r="L156" s="56"/>
      <c r="M156" s="56"/>
      <c r="N156" s="56"/>
    </row>
    <row r="157" spans="1:14" x14ac:dyDescent="0.25">
      <c r="A157" s="56"/>
      <c r="B157" s="56"/>
      <c r="C157" s="56"/>
      <c r="D157" s="56"/>
      <c r="E157" s="56"/>
      <c r="F157" s="56"/>
      <c r="G157" s="56"/>
      <c r="H157" s="56"/>
      <c r="I157" s="56"/>
      <c r="J157" s="56"/>
      <c r="K157" s="144"/>
      <c r="L157" s="56"/>
      <c r="M157" s="56"/>
      <c r="N157" s="56"/>
    </row>
    <row r="158" spans="1:14" x14ac:dyDescent="0.25">
      <c r="A158" s="56"/>
      <c r="B158" s="56"/>
      <c r="C158" s="56"/>
      <c r="D158" s="56"/>
      <c r="E158" s="56"/>
      <c r="F158" s="56"/>
      <c r="G158" s="56"/>
      <c r="H158" s="56"/>
      <c r="I158" s="56"/>
      <c r="J158" s="56"/>
      <c r="K158" s="144"/>
      <c r="L158" s="56"/>
      <c r="M158" s="56"/>
      <c r="N158" s="56"/>
    </row>
    <row r="159" spans="1:14" x14ac:dyDescent="0.25">
      <c r="A159" s="56"/>
      <c r="B159" s="56"/>
      <c r="C159" s="56"/>
      <c r="D159" s="56"/>
      <c r="E159" s="56"/>
      <c r="F159" s="56"/>
      <c r="G159" s="56"/>
      <c r="H159" s="56"/>
      <c r="I159" s="56"/>
      <c r="J159" s="56"/>
      <c r="K159" s="144"/>
      <c r="L159" s="56"/>
      <c r="M159" s="56"/>
      <c r="N159" s="56"/>
    </row>
    <row r="160" spans="1:14" x14ac:dyDescent="0.25">
      <c r="A160" s="56"/>
      <c r="B160" s="56"/>
      <c r="C160" s="56"/>
      <c r="D160" s="56"/>
      <c r="E160" s="56"/>
      <c r="F160" s="56"/>
      <c r="G160" s="56"/>
      <c r="H160" s="56"/>
      <c r="I160" s="56"/>
      <c r="J160" s="56"/>
      <c r="K160" s="144"/>
      <c r="L160" s="56"/>
      <c r="M160" s="56"/>
      <c r="N160" s="56"/>
    </row>
    <row r="161" spans="1:14" x14ac:dyDescent="0.25">
      <c r="A161" s="56"/>
      <c r="B161" s="56"/>
      <c r="C161" s="56"/>
      <c r="D161" s="56"/>
      <c r="E161" s="56"/>
      <c r="F161" s="56"/>
      <c r="G161" s="56"/>
      <c r="H161" s="56"/>
      <c r="I161" s="56"/>
      <c r="J161" s="56"/>
      <c r="K161" s="144"/>
      <c r="L161" s="56"/>
      <c r="M161" s="56"/>
      <c r="N161" s="56"/>
    </row>
    <row r="162" spans="1:14" x14ac:dyDescent="0.25">
      <c r="A162" s="56"/>
      <c r="B162" s="56"/>
      <c r="C162" s="56"/>
      <c r="D162" s="56"/>
      <c r="E162" s="56"/>
      <c r="F162" s="56"/>
      <c r="G162" s="56"/>
      <c r="H162" s="56"/>
      <c r="I162" s="56"/>
      <c r="J162" s="56"/>
      <c r="K162" s="144"/>
      <c r="L162" s="56"/>
      <c r="M162" s="56"/>
      <c r="N162" s="56"/>
    </row>
    <row r="163" spans="1:14" x14ac:dyDescent="0.25">
      <c r="A163" s="56"/>
      <c r="B163" s="56"/>
      <c r="C163" s="56"/>
      <c r="D163" s="56"/>
      <c r="E163" s="56"/>
      <c r="F163" s="56"/>
      <c r="G163" s="56"/>
      <c r="H163" s="56"/>
      <c r="I163" s="56"/>
      <c r="J163" s="56"/>
      <c r="K163" s="144"/>
      <c r="L163" s="56"/>
      <c r="M163" s="56"/>
      <c r="N163" s="56"/>
    </row>
    <row r="164" spans="1:14" x14ac:dyDescent="0.25">
      <c r="A164" s="56"/>
      <c r="B164" s="56"/>
      <c r="C164" s="56"/>
      <c r="D164" s="56"/>
      <c r="E164" s="56"/>
      <c r="F164" s="56"/>
      <c r="G164" s="56"/>
      <c r="H164" s="56"/>
      <c r="I164" s="56"/>
      <c r="J164" s="56"/>
      <c r="K164" s="144"/>
      <c r="L164" s="56"/>
      <c r="M164" s="56"/>
      <c r="N164" s="56"/>
    </row>
    <row r="165" spans="1:14" x14ac:dyDescent="0.25">
      <c r="A165" s="56"/>
      <c r="B165" s="56"/>
      <c r="C165" s="56"/>
      <c r="D165" s="56"/>
      <c r="E165" s="56"/>
      <c r="F165" s="56"/>
      <c r="G165" s="56"/>
      <c r="H165" s="56"/>
      <c r="I165" s="56"/>
      <c r="J165" s="56"/>
      <c r="K165" s="144"/>
      <c r="L165" s="56"/>
      <c r="M165" s="56"/>
      <c r="N165" s="56"/>
    </row>
    <row r="166" spans="1:14" x14ac:dyDescent="0.25">
      <c r="A166" s="56"/>
      <c r="B166" s="56"/>
      <c r="C166" s="56"/>
      <c r="D166" s="56"/>
      <c r="E166" s="56"/>
      <c r="F166" s="56"/>
      <c r="G166" s="56"/>
      <c r="H166" s="56"/>
      <c r="I166" s="56"/>
      <c r="J166" s="56"/>
      <c r="K166" s="144"/>
      <c r="L166" s="56"/>
      <c r="M166" s="56"/>
      <c r="N166" s="56"/>
    </row>
    <row r="167" spans="1:14" x14ac:dyDescent="0.25">
      <c r="A167" s="56"/>
      <c r="B167" s="56"/>
      <c r="C167" s="56"/>
      <c r="D167" s="56"/>
      <c r="E167" s="56"/>
      <c r="F167" s="56"/>
      <c r="G167" s="56"/>
      <c r="H167" s="56"/>
      <c r="I167" s="56"/>
      <c r="J167" s="56"/>
      <c r="K167" s="144"/>
      <c r="L167" s="56"/>
      <c r="M167" s="56"/>
      <c r="N167" s="56"/>
    </row>
    <row r="168" spans="1:14" x14ac:dyDescent="0.25">
      <c r="A168" s="56"/>
      <c r="B168" s="56"/>
      <c r="C168" s="56"/>
      <c r="D168" s="56"/>
      <c r="E168" s="56"/>
      <c r="F168" s="56"/>
      <c r="G168" s="56"/>
      <c r="H168" s="56"/>
      <c r="I168" s="56"/>
      <c r="J168" s="56"/>
      <c r="K168" s="144"/>
      <c r="L168" s="56"/>
      <c r="M168" s="56"/>
      <c r="N168" s="56"/>
    </row>
    <row r="169" spans="1:14" x14ac:dyDescent="0.25">
      <c r="A169" s="56"/>
      <c r="B169" s="56"/>
      <c r="C169" s="56"/>
      <c r="D169" s="56"/>
      <c r="E169" s="56"/>
      <c r="F169" s="56"/>
      <c r="G169" s="56"/>
      <c r="H169" s="56"/>
      <c r="I169" s="56"/>
      <c r="J169" s="56"/>
      <c r="K169" s="144"/>
      <c r="L169" s="56"/>
      <c r="M169" s="56"/>
      <c r="N169" s="56"/>
    </row>
    <row r="170" spans="1:14" x14ac:dyDescent="0.25">
      <c r="A170" s="56"/>
      <c r="B170" s="56"/>
      <c r="C170" s="56"/>
      <c r="D170" s="56"/>
      <c r="E170" s="56"/>
      <c r="F170" s="56"/>
      <c r="G170" s="56"/>
      <c r="H170" s="56"/>
      <c r="I170" s="56"/>
      <c r="J170" s="56"/>
      <c r="K170" s="144"/>
      <c r="L170" s="56"/>
      <c r="M170" s="56"/>
      <c r="N170" s="56"/>
    </row>
    <row r="171" spans="1:14" x14ac:dyDescent="0.25">
      <c r="A171" s="56"/>
      <c r="B171" s="56"/>
      <c r="C171" s="56"/>
      <c r="D171" s="56"/>
      <c r="E171" s="56"/>
      <c r="F171" s="56"/>
      <c r="G171" s="56"/>
      <c r="H171" s="56"/>
      <c r="I171" s="56"/>
      <c r="J171" s="56"/>
      <c r="K171" s="144"/>
      <c r="L171" s="56"/>
      <c r="M171" s="56"/>
      <c r="N171" s="56"/>
    </row>
    <row r="172" spans="1:14" x14ac:dyDescent="0.25">
      <c r="A172" s="56"/>
      <c r="B172" s="56"/>
      <c r="C172" s="56"/>
      <c r="D172" s="56"/>
      <c r="E172" s="56"/>
      <c r="F172" s="56"/>
      <c r="G172" s="56"/>
      <c r="H172" s="56"/>
      <c r="I172" s="56"/>
      <c r="J172" s="56"/>
      <c r="K172" s="144"/>
      <c r="L172" s="56"/>
      <c r="M172" s="56"/>
      <c r="N172" s="56"/>
    </row>
    <row r="173" spans="1:14" x14ac:dyDescent="0.25">
      <c r="A173" s="56"/>
      <c r="B173" s="56"/>
      <c r="C173" s="56"/>
      <c r="D173" s="56"/>
      <c r="E173" s="56"/>
      <c r="F173" s="56"/>
      <c r="G173" s="56"/>
      <c r="H173" s="56"/>
      <c r="I173" s="56"/>
      <c r="J173" s="56"/>
      <c r="K173" s="144"/>
      <c r="L173" s="56"/>
      <c r="M173" s="56"/>
      <c r="N173" s="56"/>
    </row>
    <row r="174" spans="1:14" x14ac:dyDescent="0.25">
      <c r="A174" s="56"/>
      <c r="B174" s="56"/>
      <c r="C174" s="56"/>
      <c r="D174" s="56"/>
      <c r="E174" s="56"/>
      <c r="F174" s="56"/>
      <c r="G174" s="56"/>
      <c r="H174" s="56"/>
      <c r="I174" s="56"/>
      <c r="J174" s="56"/>
      <c r="K174" s="144"/>
      <c r="L174" s="56"/>
      <c r="M174" s="56"/>
      <c r="N174" s="56"/>
    </row>
    <row r="175" spans="1:14" x14ac:dyDescent="0.25">
      <c r="A175" s="56"/>
      <c r="B175" s="56"/>
      <c r="C175" s="56"/>
      <c r="D175" s="56"/>
      <c r="E175" s="56"/>
      <c r="F175" s="56"/>
      <c r="G175" s="56"/>
      <c r="H175" s="56"/>
      <c r="I175" s="56"/>
      <c r="J175" s="56"/>
      <c r="K175" s="144"/>
      <c r="L175" s="56"/>
      <c r="M175" s="56"/>
      <c r="N175" s="56"/>
    </row>
    <row r="176" spans="1:14" x14ac:dyDescent="0.25">
      <c r="A176" s="56"/>
      <c r="B176" s="56"/>
      <c r="C176" s="56"/>
      <c r="D176" s="56"/>
      <c r="E176" s="56"/>
      <c r="F176" s="56"/>
      <c r="G176" s="56"/>
      <c r="H176" s="56"/>
      <c r="I176" s="56"/>
      <c r="J176" s="56"/>
      <c r="K176" s="144"/>
      <c r="L176" s="56"/>
      <c r="M176" s="56"/>
      <c r="N176" s="56"/>
    </row>
    <row r="177" spans="1:14" x14ac:dyDescent="0.25">
      <c r="A177" s="56"/>
      <c r="B177" s="56"/>
      <c r="C177" s="56"/>
      <c r="D177" s="56"/>
      <c r="E177" s="56"/>
      <c r="F177" s="56"/>
      <c r="G177" s="56"/>
      <c r="H177" s="56"/>
      <c r="I177" s="56"/>
      <c r="J177" s="56"/>
      <c r="K177" s="144"/>
      <c r="L177" s="56"/>
      <c r="M177" s="56"/>
      <c r="N177" s="56"/>
    </row>
    <row r="178" spans="1:14" x14ac:dyDescent="0.25">
      <c r="A178" s="56"/>
      <c r="B178" s="56"/>
      <c r="C178" s="56"/>
      <c r="D178" s="56"/>
      <c r="E178" s="56"/>
      <c r="F178" s="56"/>
      <c r="G178" s="56"/>
      <c r="H178" s="56"/>
      <c r="I178" s="56"/>
      <c r="J178" s="56"/>
      <c r="K178" s="144"/>
      <c r="L178" s="56"/>
      <c r="M178" s="56"/>
      <c r="N178" s="56"/>
    </row>
    <row r="179" spans="1:14" x14ac:dyDescent="0.25">
      <c r="A179" s="56"/>
      <c r="B179" s="56"/>
      <c r="C179" s="56"/>
      <c r="D179" s="56"/>
      <c r="E179" s="56"/>
      <c r="F179" s="56"/>
      <c r="G179" s="56"/>
      <c r="H179" s="56"/>
      <c r="I179" s="56"/>
      <c r="J179" s="56"/>
      <c r="K179" s="144"/>
      <c r="L179" s="56"/>
      <c r="M179" s="56"/>
      <c r="N179" s="56"/>
    </row>
    <row r="180" spans="1:14" x14ac:dyDescent="0.25">
      <c r="A180" s="56"/>
      <c r="B180" s="56"/>
      <c r="C180" s="56"/>
      <c r="D180" s="56"/>
      <c r="E180" s="56"/>
      <c r="F180" s="56"/>
      <c r="G180" s="56"/>
      <c r="H180" s="56"/>
      <c r="I180" s="56"/>
      <c r="J180" s="56"/>
      <c r="K180" s="144"/>
      <c r="L180" s="56"/>
      <c r="M180" s="56"/>
      <c r="N180" s="56"/>
    </row>
    <row r="181" spans="1:14" x14ac:dyDescent="0.25">
      <c r="A181" s="56"/>
      <c r="B181" s="56"/>
      <c r="C181" s="56"/>
      <c r="D181" s="56"/>
      <c r="E181" s="56"/>
      <c r="F181" s="56"/>
      <c r="G181" s="56"/>
      <c r="H181" s="56"/>
      <c r="I181" s="56"/>
      <c r="J181" s="56"/>
      <c r="K181" s="144"/>
      <c r="L181" s="56"/>
      <c r="M181" s="56"/>
      <c r="N181" s="56"/>
    </row>
    <row r="182" spans="1:14" x14ac:dyDescent="0.25">
      <c r="A182" s="56"/>
      <c r="B182" s="56"/>
      <c r="C182" s="56"/>
      <c r="D182" s="56"/>
      <c r="E182" s="56"/>
      <c r="F182" s="56"/>
      <c r="G182" s="56"/>
      <c r="H182" s="56"/>
      <c r="I182" s="56"/>
      <c r="J182" s="56"/>
      <c r="K182" s="144"/>
      <c r="L182" s="56"/>
      <c r="M182" s="56"/>
      <c r="N182" s="56"/>
    </row>
    <row r="183" spans="1:14" x14ac:dyDescent="0.25">
      <c r="A183" s="56"/>
      <c r="B183" s="56"/>
      <c r="C183" s="56"/>
      <c r="D183" s="56"/>
      <c r="E183" s="56"/>
      <c r="F183" s="56"/>
      <c r="G183" s="56"/>
      <c r="H183" s="56"/>
      <c r="I183" s="56"/>
      <c r="J183" s="56"/>
      <c r="K183" s="144"/>
      <c r="L183" s="56"/>
      <c r="M183" s="56"/>
      <c r="N183" s="56"/>
    </row>
    <row r="184" spans="1:14" x14ac:dyDescent="0.25">
      <c r="A184" s="56"/>
      <c r="B184" s="56"/>
      <c r="C184" s="56"/>
      <c r="D184" s="56"/>
      <c r="E184" s="56"/>
      <c r="F184" s="56"/>
      <c r="G184" s="56"/>
      <c r="H184" s="56"/>
      <c r="I184" s="56"/>
      <c r="J184" s="56"/>
      <c r="K184" s="144"/>
      <c r="L184" s="56"/>
      <c r="M184" s="56"/>
      <c r="N184" s="56"/>
    </row>
    <row r="185" spans="1:14" x14ac:dyDescent="0.25">
      <c r="A185" s="56"/>
      <c r="B185" s="56"/>
      <c r="C185" s="56"/>
      <c r="D185" s="56"/>
      <c r="E185" s="56"/>
      <c r="F185" s="56"/>
      <c r="G185" s="56"/>
      <c r="H185" s="56"/>
      <c r="I185" s="56"/>
      <c r="J185" s="56"/>
      <c r="K185" s="144"/>
      <c r="L185" s="56"/>
      <c r="M185" s="56"/>
      <c r="N185" s="56"/>
    </row>
    <row r="186" spans="1:14" x14ac:dyDescent="0.25">
      <c r="A186" s="56"/>
      <c r="B186" s="56"/>
      <c r="C186" s="56"/>
      <c r="D186" s="56"/>
      <c r="E186" s="56"/>
      <c r="F186" s="56"/>
      <c r="G186" s="56"/>
      <c r="H186" s="56"/>
      <c r="I186" s="56"/>
      <c r="J186" s="56"/>
      <c r="K186" s="144"/>
      <c r="L186" s="56"/>
      <c r="M186" s="56"/>
      <c r="N186" s="56"/>
    </row>
    <row r="187" spans="1:14" x14ac:dyDescent="0.25">
      <c r="A187" s="56"/>
      <c r="B187" s="56"/>
      <c r="C187" s="56"/>
      <c r="D187" s="56"/>
      <c r="E187" s="56"/>
      <c r="F187" s="56"/>
      <c r="G187" s="56"/>
      <c r="H187" s="56"/>
      <c r="I187" s="56"/>
      <c r="J187" s="56"/>
      <c r="K187" s="144"/>
      <c r="L187" s="56"/>
      <c r="M187" s="56"/>
      <c r="N187" s="56"/>
    </row>
    <row r="188" spans="1:14" x14ac:dyDescent="0.25">
      <c r="A188" s="56"/>
      <c r="B188" s="56"/>
      <c r="C188" s="56"/>
      <c r="D188" s="56"/>
      <c r="E188" s="56"/>
      <c r="F188" s="56"/>
      <c r="G188" s="56"/>
      <c r="H188" s="56"/>
      <c r="I188" s="56"/>
      <c r="J188" s="56"/>
      <c r="K188" s="144"/>
      <c r="L188" s="56"/>
      <c r="M188" s="56"/>
      <c r="N188" s="56"/>
    </row>
    <row r="189" spans="1:14" x14ac:dyDescent="0.25">
      <c r="A189" s="56"/>
      <c r="B189" s="56"/>
      <c r="C189" s="56"/>
      <c r="D189" s="56"/>
      <c r="E189" s="56"/>
      <c r="F189" s="56"/>
      <c r="G189" s="56"/>
      <c r="H189" s="56"/>
      <c r="I189" s="56"/>
      <c r="J189" s="56"/>
      <c r="K189" s="144"/>
      <c r="L189" s="56"/>
      <c r="M189" s="56"/>
      <c r="N189" s="56"/>
    </row>
    <row r="190" spans="1:14" x14ac:dyDescent="0.25">
      <c r="A190" s="56"/>
      <c r="B190" s="56"/>
      <c r="C190" s="56"/>
      <c r="D190" s="56"/>
      <c r="E190" s="56"/>
      <c r="F190" s="56"/>
      <c r="G190" s="56"/>
      <c r="H190" s="56"/>
      <c r="I190" s="56"/>
      <c r="J190" s="56"/>
      <c r="K190" s="144"/>
      <c r="L190" s="56"/>
      <c r="M190" s="56"/>
      <c r="N190" s="56"/>
    </row>
    <row r="191" spans="1:14" x14ac:dyDescent="0.25">
      <c r="A191" s="56"/>
      <c r="B191" s="56"/>
      <c r="C191" s="56"/>
      <c r="D191" s="56"/>
      <c r="E191" s="56"/>
      <c r="F191" s="56"/>
      <c r="G191" s="56"/>
      <c r="H191" s="56"/>
      <c r="I191" s="56"/>
      <c r="J191" s="56"/>
      <c r="K191" s="144"/>
      <c r="L191" s="56"/>
      <c r="M191" s="56"/>
      <c r="N191" s="56"/>
    </row>
    <row r="192" spans="1:14" x14ac:dyDescent="0.25">
      <c r="A192" s="56"/>
      <c r="B192" s="56"/>
      <c r="C192" s="56"/>
      <c r="D192" s="56"/>
      <c r="E192" s="56"/>
      <c r="F192" s="56"/>
      <c r="G192" s="56"/>
      <c r="H192" s="56"/>
      <c r="I192" s="56"/>
      <c r="J192" s="56"/>
      <c r="K192" s="144"/>
      <c r="L192" s="56"/>
      <c r="M192" s="56"/>
      <c r="N192" s="56"/>
    </row>
    <row r="193" spans="1:14" x14ac:dyDescent="0.25">
      <c r="A193" s="56"/>
      <c r="B193" s="56"/>
      <c r="C193" s="56"/>
      <c r="D193" s="56"/>
      <c r="E193" s="56"/>
      <c r="F193" s="56"/>
      <c r="G193" s="56"/>
      <c r="H193" s="56"/>
      <c r="I193" s="56"/>
      <c r="J193" s="56"/>
      <c r="K193" s="144"/>
      <c r="L193" s="56"/>
      <c r="M193" s="56"/>
      <c r="N193" s="56"/>
    </row>
    <row r="194" spans="1:14" x14ac:dyDescent="0.25">
      <c r="A194" s="56"/>
      <c r="B194" s="56"/>
      <c r="C194" s="56"/>
      <c r="D194" s="56"/>
      <c r="E194" s="56"/>
      <c r="F194" s="56"/>
      <c r="G194" s="56"/>
      <c r="H194" s="56"/>
      <c r="I194" s="56"/>
      <c r="J194" s="56"/>
      <c r="K194" s="144"/>
      <c r="L194" s="56"/>
      <c r="M194" s="56"/>
      <c r="N194" s="56"/>
    </row>
    <row r="195" spans="1:14" x14ac:dyDescent="0.25">
      <c r="A195" s="56"/>
      <c r="B195" s="56"/>
      <c r="C195" s="56"/>
      <c r="D195" s="56"/>
      <c r="E195" s="56"/>
      <c r="F195" s="56"/>
      <c r="G195" s="56"/>
      <c r="H195" s="56"/>
      <c r="I195" s="56"/>
      <c r="J195" s="56"/>
      <c r="K195" s="144"/>
      <c r="L195" s="56"/>
      <c r="M195" s="56"/>
      <c r="N195" s="56"/>
    </row>
    <row r="196" spans="1:14" x14ac:dyDescent="0.25">
      <c r="A196" s="56"/>
      <c r="B196" s="56"/>
      <c r="C196" s="56"/>
      <c r="D196" s="56"/>
      <c r="E196" s="56"/>
      <c r="F196" s="56"/>
      <c r="G196" s="56"/>
      <c r="H196" s="56"/>
      <c r="I196" s="56"/>
      <c r="J196" s="56"/>
      <c r="K196" s="144"/>
      <c r="L196" s="56"/>
      <c r="M196" s="56"/>
      <c r="N196" s="56"/>
    </row>
    <row r="197" spans="1:14" x14ac:dyDescent="0.25">
      <c r="A197" s="56"/>
      <c r="B197" s="56"/>
      <c r="C197" s="56"/>
      <c r="D197" s="56"/>
      <c r="E197" s="56"/>
      <c r="F197" s="56"/>
      <c r="G197" s="56"/>
      <c r="H197" s="56"/>
      <c r="I197" s="56"/>
      <c r="J197" s="56"/>
      <c r="K197" s="144"/>
      <c r="L197" s="56"/>
      <c r="M197" s="56"/>
      <c r="N197" s="56"/>
    </row>
    <row r="198" spans="1:14" x14ac:dyDescent="0.25">
      <c r="A198" s="56"/>
      <c r="B198" s="56"/>
      <c r="C198" s="56"/>
      <c r="D198" s="56"/>
      <c r="E198" s="56"/>
      <c r="F198" s="56"/>
      <c r="G198" s="56"/>
      <c r="H198" s="56"/>
      <c r="I198" s="56"/>
      <c r="J198" s="56"/>
      <c r="K198" s="144"/>
      <c r="L198" s="56"/>
      <c r="M198" s="56"/>
      <c r="N198" s="56"/>
    </row>
    <row r="199" spans="1:14" x14ac:dyDescent="0.25">
      <c r="A199" s="56"/>
      <c r="B199" s="56"/>
      <c r="C199" s="56"/>
      <c r="D199" s="56"/>
      <c r="E199" s="56"/>
      <c r="F199" s="56"/>
      <c r="G199" s="56"/>
      <c r="H199" s="56"/>
      <c r="I199" s="56"/>
      <c r="J199" s="56"/>
      <c r="K199" s="144"/>
      <c r="L199" s="56"/>
      <c r="M199" s="56"/>
      <c r="N199" s="56"/>
    </row>
    <row r="200" spans="1:14" x14ac:dyDescent="0.25">
      <c r="A200" s="56"/>
      <c r="B200" s="56"/>
      <c r="C200" s="56"/>
      <c r="D200" s="56"/>
      <c r="E200" s="56"/>
      <c r="F200" s="56"/>
      <c r="G200" s="56"/>
      <c r="H200" s="56"/>
      <c r="I200" s="56"/>
      <c r="J200" s="56"/>
      <c r="K200" s="144"/>
      <c r="L200" s="56"/>
      <c r="M200" s="56"/>
      <c r="N200" s="56"/>
    </row>
    <row r="201" spans="1:14" x14ac:dyDescent="0.25">
      <c r="A201" s="56"/>
      <c r="B201" s="56"/>
      <c r="C201" s="56"/>
      <c r="D201" s="56"/>
      <c r="E201" s="56"/>
      <c r="F201" s="56"/>
      <c r="G201" s="56"/>
      <c r="H201" s="56"/>
      <c r="I201" s="56"/>
      <c r="J201" s="56"/>
      <c r="K201" s="144"/>
      <c r="L201" s="56"/>
      <c r="M201" s="56"/>
      <c r="N201" s="56"/>
    </row>
    <row r="202" spans="1:14" x14ac:dyDescent="0.25">
      <c r="A202" s="56"/>
      <c r="B202" s="56"/>
      <c r="C202" s="56"/>
      <c r="D202" s="56"/>
      <c r="E202" s="56"/>
      <c r="F202" s="56"/>
      <c r="G202" s="56"/>
      <c r="H202" s="56"/>
      <c r="I202" s="56"/>
      <c r="J202" s="56"/>
      <c r="K202" s="144"/>
      <c r="L202" s="56"/>
      <c r="M202" s="56"/>
      <c r="N202" s="56"/>
    </row>
    <row r="203" spans="1:14" x14ac:dyDescent="0.25">
      <c r="A203" s="56"/>
      <c r="B203" s="56"/>
      <c r="C203" s="56"/>
      <c r="D203" s="56"/>
      <c r="E203" s="56"/>
      <c r="F203" s="56"/>
      <c r="G203" s="56"/>
      <c r="H203" s="56"/>
      <c r="I203" s="56"/>
      <c r="J203" s="56"/>
      <c r="K203" s="144"/>
      <c r="L203" s="56"/>
      <c r="M203" s="56"/>
      <c r="N203" s="56"/>
    </row>
    <row r="204" spans="1:14" x14ac:dyDescent="0.25">
      <c r="A204" s="56"/>
      <c r="B204" s="56"/>
      <c r="C204" s="56"/>
      <c r="D204" s="56"/>
      <c r="E204" s="56"/>
      <c r="F204" s="56"/>
      <c r="G204" s="56"/>
      <c r="H204" s="56"/>
      <c r="I204" s="56"/>
      <c r="J204" s="56"/>
      <c r="K204" s="144"/>
      <c r="L204" s="56"/>
      <c r="M204" s="56"/>
      <c r="N204" s="56"/>
    </row>
    <row r="205" spans="1:14" x14ac:dyDescent="0.25">
      <c r="A205" s="56"/>
      <c r="B205" s="56"/>
      <c r="C205" s="56"/>
      <c r="D205" s="56"/>
      <c r="E205" s="56"/>
      <c r="F205" s="56"/>
      <c r="G205" s="56"/>
      <c r="H205" s="56"/>
      <c r="I205" s="56"/>
      <c r="J205" s="56"/>
      <c r="K205" s="144"/>
      <c r="L205" s="56"/>
      <c r="M205" s="56"/>
      <c r="N205" s="56"/>
    </row>
    <row r="206" spans="1:14" x14ac:dyDescent="0.25">
      <c r="A206" s="56"/>
      <c r="B206" s="56"/>
      <c r="C206" s="56"/>
      <c r="D206" s="56"/>
      <c r="E206" s="56"/>
      <c r="F206" s="56"/>
      <c r="G206" s="56"/>
      <c r="H206" s="56"/>
      <c r="I206" s="56"/>
      <c r="J206" s="56"/>
      <c r="K206" s="144"/>
      <c r="L206" s="56"/>
      <c r="M206" s="56"/>
      <c r="N206" s="56"/>
    </row>
    <row r="207" spans="1:14" x14ac:dyDescent="0.25">
      <c r="A207" s="56"/>
      <c r="B207" s="56"/>
      <c r="C207" s="56"/>
      <c r="D207" s="56"/>
      <c r="E207" s="56"/>
      <c r="F207" s="56"/>
      <c r="G207" s="56"/>
      <c r="H207" s="56"/>
      <c r="I207" s="56"/>
      <c r="J207" s="56"/>
      <c r="K207" s="144"/>
      <c r="L207" s="56"/>
      <c r="M207" s="56"/>
      <c r="N207" s="56"/>
    </row>
    <row r="208" spans="1:14" x14ac:dyDescent="0.25">
      <c r="A208" s="56"/>
      <c r="B208" s="56"/>
      <c r="C208" s="56"/>
      <c r="D208" s="56"/>
      <c r="E208" s="56"/>
      <c r="F208" s="56"/>
      <c r="G208" s="56"/>
      <c r="H208" s="56"/>
      <c r="I208" s="56"/>
      <c r="J208" s="56"/>
      <c r="K208" s="144"/>
      <c r="L208" s="56"/>
      <c r="M208" s="56"/>
      <c r="N208" s="56"/>
    </row>
    <row r="209" spans="1:14" x14ac:dyDescent="0.25">
      <c r="A209" s="56"/>
      <c r="B209" s="56"/>
      <c r="C209" s="56"/>
      <c r="D209" s="56"/>
      <c r="E209" s="56"/>
      <c r="F209" s="56"/>
      <c r="G209" s="56"/>
      <c r="H209" s="56"/>
      <c r="I209" s="56"/>
      <c r="J209" s="56"/>
      <c r="K209" s="144"/>
      <c r="L209" s="56"/>
      <c r="M209" s="56"/>
      <c r="N209" s="56"/>
    </row>
    <row r="210" spans="1:14" x14ac:dyDescent="0.25">
      <c r="A210" s="56"/>
      <c r="B210" s="56"/>
      <c r="C210" s="56"/>
      <c r="D210" s="56"/>
      <c r="E210" s="56"/>
      <c r="F210" s="56"/>
      <c r="G210" s="56"/>
      <c r="H210" s="56"/>
      <c r="I210" s="56"/>
      <c r="J210" s="56"/>
      <c r="K210" s="144"/>
      <c r="L210" s="56"/>
      <c r="M210" s="56"/>
      <c r="N210" s="56"/>
    </row>
    <row r="211" spans="1:14" x14ac:dyDescent="0.25">
      <c r="A211" s="56"/>
      <c r="B211" s="56"/>
      <c r="C211" s="56"/>
      <c r="D211" s="56"/>
      <c r="E211" s="56"/>
      <c r="F211" s="56"/>
      <c r="G211" s="56"/>
      <c r="H211" s="56"/>
      <c r="I211" s="56"/>
      <c r="J211" s="56"/>
      <c r="K211" s="144"/>
      <c r="L211" s="56"/>
      <c r="M211" s="56"/>
      <c r="N211" s="56"/>
    </row>
    <row r="212" spans="1:14" x14ac:dyDescent="0.25">
      <c r="A212" s="56"/>
      <c r="B212" s="56"/>
      <c r="C212" s="56"/>
      <c r="D212" s="56"/>
      <c r="E212" s="56"/>
      <c r="F212" s="56"/>
      <c r="G212" s="56"/>
      <c r="H212" s="56"/>
      <c r="I212" s="56"/>
      <c r="J212" s="56"/>
      <c r="K212" s="144"/>
      <c r="L212" s="56"/>
      <c r="M212" s="56"/>
      <c r="N212" s="56"/>
    </row>
    <row r="213" spans="1:14" x14ac:dyDescent="0.25">
      <c r="A213" s="56"/>
      <c r="B213" s="56"/>
      <c r="C213" s="56"/>
      <c r="D213" s="56"/>
      <c r="E213" s="56"/>
      <c r="F213" s="56"/>
      <c r="G213" s="56"/>
      <c r="H213" s="56"/>
      <c r="I213" s="56"/>
      <c r="J213" s="56"/>
      <c r="K213" s="144"/>
      <c r="L213" s="56"/>
      <c r="M213" s="56"/>
      <c r="N213" s="56"/>
    </row>
    <row r="214" spans="1:14" x14ac:dyDescent="0.25">
      <c r="A214" s="56"/>
      <c r="B214" s="56"/>
      <c r="C214" s="56"/>
      <c r="D214" s="56"/>
      <c r="E214" s="56"/>
      <c r="F214" s="56"/>
      <c r="G214" s="56"/>
      <c r="H214" s="56"/>
      <c r="I214" s="56"/>
      <c r="J214" s="56"/>
      <c r="K214" s="144"/>
      <c r="L214" s="56"/>
      <c r="M214" s="56"/>
      <c r="N214" s="56"/>
    </row>
    <row r="215" spans="1:14" x14ac:dyDescent="0.25">
      <c r="A215" s="56"/>
      <c r="B215" s="56"/>
      <c r="C215" s="56"/>
      <c r="D215" s="56"/>
      <c r="E215" s="56"/>
      <c r="F215" s="56"/>
      <c r="G215" s="56"/>
      <c r="H215" s="56"/>
      <c r="I215" s="56"/>
      <c r="J215" s="56"/>
      <c r="K215" s="144"/>
      <c r="L215" s="56"/>
      <c r="M215" s="56"/>
      <c r="N215" s="56"/>
    </row>
    <row r="216" spans="1:14" x14ac:dyDescent="0.25">
      <c r="A216" s="56"/>
      <c r="B216" s="56"/>
      <c r="C216" s="56"/>
      <c r="D216" s="56"/>
      <c r="E216" s="56"/>
      <c r="F216" s="56"/>
      <c r="G216" s="56"/>
      <c r="H216" s="56"/>
      <c r="I216" s="56"/>
      <c r="J216" s="56"/>
      <c r="K216" s="144"/>
      <c r="L216" s="56"/>
      <c r="M216" s="56"/>
      <c r="N216" s="56"/>
    </row>
    <row r="217" spans="1:14" x14ac:dyDescent="0.25">
      <c r="A217" s="56"/>
      <c r="B217" s="56"/>
      <c r="C217" s="56"/>
      <c r="D217" s="56"/>
      <c r="E217" s="56"/>
      <c r="F217" s="56"/>
      <c r="G217" s="56"/>
      <c r="H217" s="56"/>
      <c r="I217" s="56"/>
      <c r="J217" s="56"/>
      <c r="K217" s="144"/>
      <c r="L217" s="56"/>
      <c r="M217" s="56"/>
      <c r="N217" s="56"/>
    </row>
    <row r="218" spans="1:14" x14ac:dyDescent="0.25">
      <c r="A218" s="56"/>
      <c r="B218" s="56"/>
      <c r="C218" s="56"/>
      <c r="D218" s="56"/>
      <c r="E218" s="56"/>
      <c r="F218" s="56"/>
      <c r="G218" s="56"/>
      <c r="H218" s="56"/>
      <c r="I218" s="56"/>
      <c r="J218" s="56"/>
      <c r="K218" s="144"/>
      <c r="L218" s="56"/>
      <c r="M218" s="56"/>
      <c r="N218" s="56"/>
    </row>
    <row r="219" spans="1:14" x14ac:dyDescent="0.25">
      <c r="A219" s="56"/>
      <c r="B219" s="56"/>
      <c r="C219" s="56"/>
      <c r="D219" s="56"/>
      <c r="E219" s="56"/>
      <c r="F219" s="56"/>
      <c r="G219" s="56"/>
      <c r="H219" s="56"/>
      <c r="I219" s="56"/>
      <c r="J219" s="56"/>
      <c r="K219" s="144"/>
      <c r="L219" s="56"/>
      <c r="M219" s="56"/>
      <c r="N219" s="56"/>
    </row>
    <row r="220" spans="1:14" x14ac:dyDescent="0.25">
      <c r="A220" s="56"/>
      <c r="B220" s="56"/>
      <c r="C220" s="56"/>
      <c r="D220" s="56"/>
      <c r="E220" s="56"/>
      <c r="F220" s="56"/>
      <c r="G220" s="56"/>
      <c r="H220" s="56"/>
      <c r="I220" s="56"/>
      <c r="J220" s="56"/>
      <c r="K220" s="144"/>
      <c r="L220" s="56"/>
      <c r="M220" s="56"/>
      <c r="N220" s="56"/>
    </row>
    <row r="221" spans="1:14" x14ac:dyDescent="0.25">
      <c r="A221" s="56"/>
      <c r="B221" s="56"/>
      <c r="C221" s="56"/>
      <c r="D221" s="56"/>
      <c r="E221" s="56"/>
      <c r="F221" s="56"/>
      <c r="G221" s="56"/>
      <c r="H221" s="56"/>
      <c r="I221" s="56"/>
      <c r="J221" s="56"/>
      <c r="K221" s="144"/>
      <c r="L221" s="56"/>
      <c r="M221" s="56"/>
      <c r="N221" s="56"/>
    </row>
    <row r="222" spans="1:14" x14ac:dyDescent="0.25">
      <c r="A222" s="56"/>
      <c r="B222" s="56"/>
      <c r="C222" s="56"/>
      <c r="D222" s="56"/>
      <c r="E222" s="56"/>
      <c r="F222" s="56"/>
      <c r="G222" s="56"/>
      <c r="H222" s="56"/>
      <c r="I222" s="56"/>
      <c r="J222" s="56"/>
      <c r="K222" s="144"/>
      <c r="L222" s="56"/>
      <c r="M222" s="56"/>
      <c r="N222" s="56"/>
    </row>
    <row r="223" spans="1:14" x14ac:dyDescent="0.25">
      <c r="A223" s="56"/>
      <c r="B223" s="56"/>
      <c r="C223" s="56"/>
      <c r="D223" s="56"/>
      <c r="E223" s="56"/>
      <c r="F223" s="56"/>
      <c r="G223" s="56"/>
      <c r="H223" s="56"/>
      <c r="I223" s="56"/>
      <c r="J223" s="56"/>
      <c r="K223" s="144"/>
      <c r="L223" s="56"/>
      <c r="M223" s="56"/>
      <c r="N223" s="56"/>
    </row>
    <row r="224" spans="1:14" x14ac:dyDescent="0.25">
      <c r="A224" s="56"/>
      <c r="B224" s="56"/>
      <c r="C224" s="56"/>
      <c r="D224" s="56"/>
      <c r="E224" s="56"/>
      <c r="F224" s="56"/>
      <c r="G224" s="56"/>
      <c r="H224" s="56"/>
      <c r="I224" s="56"/>
      <c r="J224" s="56"/>
      <c r="K224" s="144"/>
      <c r="L224" s="56"/>
      <c r="M224" s="56"/>
      <c r="N224" s="56"/>
    </row>
    <row r="225" spans="1:14" x14ac:dyDescent="0.25">
      <c r="A225" s="56"/>
      <c r="B225" s="56"/>
      <c r="C225" s="56"/>
      <c r="D225" s="56"/>
      <c r="E225" s="56"/>
      <c r="F225" s="56"/>
      <c r="G225" s="56"/>
      <c r="H225" s="56"/>
      <c r="I225" s="56"/>
      <c r="J225" s="56"/>
      <c r="K225" s="144"/>
      <c r="L225" s="56"/>
      <c r="M225" s="56"/>
      <c r="N225" s="56"/>
    </row>
    <row r="226" spans="1:14" x14ac:dyDescent="0.25">
      <c r="A226" s="56"/>
      <c r="B226" s="56"/>
      <c r="C226" s="56"/>
      <c r="D226" s="56"/>
      <c r="E226" s="56"/>
      <c r="F226" s="56"/>
      <c r="G226" s="56"/>
      <c r="H226" s="56"/>
      <c r="I226" s="56"/>
      <c r="J226" s="56"/>
      <c r="K226" s="144"/>
      <c r="L226" s="56"/>
      <c r="M226" s="56"/>
      <c r="N226" s="56"/>
    </row>
    <row r="227" spans="1:14" x14ac:dyDescent="0.25">
      <c r="A227" s="56"/>
      <c r="B227" s="56"/>
      <c r="C227" s="56"/>
      <c r="D227" s="56"/>
      <c r="E227" s="56"/>
      <c r="F227" s="56"/>
      <c r="G227" s="56"/>
      <c r="H227" s="56"/>
      <c r="I227" s="56"/>
      <c r="J227" s="56"/>
      <c r="K227" s="144"/>
      <c r="L227" s="56"/>
      <c r="M227" s="56"/>
      <c r="N227" s="56"/>
    </row>
    <row r="228" spans="1:14" x14ac:dyDescent="0.25">
      <c r="A228" s="56"/>
      <c r="B228" s="56"/>
      <c r="C228" s="56"/>
      <c r="D228" s="56"/>
      <c r="E228" s="56"/>
      <c r="F228" s="56"/>
      <c r="G228" s="56"/>
      <c r="H228" s="56"/>
      <c r="I228" s="56"/>
      <c r="J228" s="56"/>
      <c r="K228" s="144"/>
      <c r="L228" s="56"/>
      <c r="M228" s="56"/>
      <c r="N228" s="56"/>
    </row>
    <row r="229" spans="1:14" x14ac:dyDescent="0.25">
      <c r="A229" s="56"/>
      <c r="B229" s="56"/>
      <c r="C229" s="56"/>
      <c r="D229" s="56"/>
      <c r="E229" s="56"/>
      <c r="F229" s="56"/>
      <c r="G229" s="56"/>
      <c r="H229" s="56"/>
      <c r="I229" s="56"/>
      <c r="J229" s="56"/>
      <c r="K229" s="144"/>
      <c r="L229" s="56"/>
      <c r="M229" s="56"/>
      <c r="N229" s="56"/>
    </row>
    <row r="230" spans="1:14" x14ac:dyDescent="0.25">
      <c r="A230" s="56"/>
      <c r="B230" s="56"/>
      <c r="C230" s="56"/>
      <c r="D230" s="56"/>
      <c r="E230" s="56"/>
      <c r="F230" s="56"/>
      <c r="G230" s="56"/>
      <c r="H230" s="56"/>
      <c r="I230" s="56"/>
      <c r="J230" s="56"/>
      <c r="K230" s="144"/>
      <c r="L230" s="56"/>
      <c r="M230" s="56"/>
      <c r="N230" s="56"/>
    </row>
    <row r="231" spans="1:14" x14ac:dyDescent="0.25">
      <c r="A231" s="56"/>
      <c r="B231" s="56"/>
      <c r="C231" s="56"/>
      <c r="D231" s="56"/>
      <c r="E231" s="56"/>
      <c r="F231" s="56"/>
      <c r="G231" s="56"/>
      <c r="H231" s="56"/>
      <c r="I231" s="56"/>
      <c r="J231" s="56"/>
      <c r="K231" s="144"/>
      <c r="L231" s="56"/>
      <c r="M231" s="56"/>
      <c r="N231" s="56"/>
    </row>
    <row r="232" spans="1:14" x14ac:dyDescent="0.25">
      <c r="A232" s="56"/>
      <c r="B232" s="56"/>
      <c r="C232" s="56"/>
      <c r="D232" s="56"/>
      <c r="E232" s="56"/>
      <c r="F232" s="56"/>
      <c r="G232" s="56"/>
      <c r="H232" s="56"/>
      <c r="I232" s="56"/>
      <c r="J232" s="56"/>
      <c r="K232" s="144"/>
      <c r="L232" s="56"/>
      <c r="M232" s="56"/>
      <c r="N232" s="56"/>
    </row>
    <row r="233" spans="1:14" x14ac:dyDescent="0.25">
      <c r="A233" s="56"/>
      <c r="B233" s="56"/>
      <c r="C233" s="56"/>
      <c r="D233" s="56"/>
      <c r="E233" s="56"/>
      <c r="F233" s="56"/>
      <c r="G233" s="56"/>
      <c r="H233" s="56"/>
      <c r="I233" s="56"/>
      <c r="J233" s="56"/>
      <c r="K233" s="144"/>
      <c r="L233" s="56"/>
      <c r="M233" s="56"/>
      <c r="N233" s="56"/>
    </row>
    <row r="234" spans="1:14" x14ac:dyDescent="0.25">
      <c r="A234" s="56"/>
      <c r="B234" s="56"/>
      <c r="C234" s="56"/>
      <c r="D234" s="56"/>
      <c r="E234" s="56"/>
      <c r="F234" s="56"/>
      <c r="G234" s="56"/>
      <c r="H234" s="56"/>
      <c r="I234" s="56"/>
      <c r="J234" s="56"/>
      <c r="K234" s="144"/>
      <c r="L234" s="56"/>
      <c r="M234" s="56"/>
      <c r="N234" s="56"/>
    </row>
    <row r="235" spans="1:14" x14ac:dyDescent="0.25">
      <c r="A235" s="56"/>
      <c r="B235" s="56"/>
      <c r="C235" s="56"/>
      <c r="D235" s="56"/>
      <c r="E235" s="56"/>
      <c r="F235" s="56"/>
      <c r="G235" s="56"/>
      <c r="H235" s="56"/>
      <c r="I235" s="56"/>
      <c r="J235" s="56"/>
      <c r="K235" s="144"/>
      <c r="L235" s="56"/>
      <c r="M235" s="56"/>
      <c r="N235" s="56"/>
    </row>
    <row r="236" spans="1:14" x14ac:dyDescent="0.25">
      <c r="A236" s="56"/>
      <c r="B236" s="56"/>
      <c r="C236" s="56"/>
      <c r="D236" s="56"/>
      <c r="E236" s="56"/>
      <c r="F236" s="56"/>
      <c r="G236" s="56"/>
      <c r="H236" s="56"/>
      <c r="I236" s="56"/>
      <c r="J236" s="56"/>
      <c r="K236" s="144"/>
      <c r="L236" s="56"/>
      <c r="M236" s="56"/>
      <c r="N236" s="56"/>
    </row>
    <row r="237" spans="1:14" x14ac:dyDescent="0.25">
      <c r="A237" s="56"/>
      <c r="B237" s="56"/>
      <c r="C237" s="56"/>
      <c r="D237" s="56"/>
      <c r="E237" s="56"/>
      <c r="F237" s="56"/>
      <c r="G237" s="56"/>
      <c r="H237" s="56"/>
      <c r="I237" s="56"/>
      <c r="J237" s="56"/>
      <c r="K237" s="144"/>
      <c r="L237" s="56"/>
      <c r="M237" s="56"/>
      <c r="N237" s="56"/>
    </row>
    <row r="238" spans="1:14" x14ac:dyDescent="0.25">
      <c r="A238" s="56"/>
      <c r="B238" s="56"/>
      <c r="C238" s="56"/>
      <c r="D238" s="56"/>
      <c r="E238" s="56"/>
      <c r="F238" s="56"/>
      <c r="G238" s="56"/>
      <c r="H238" s="56"/>
      <c r="I238" s="56"/>
      <c r="J238" s="56"/>
      <c r="K238" s="144"/>
      <c r="L238" s="56"/>
      <c r="M238" s="56"/>
      <c r="N238" s="56"/>
    </row>
    <row r="239" spans="1:14" x14ac:dyDescent="0.25">
      <c r="A239" s="56"/>
      <c r="B239" s="56"/>
      <c r="C239" s="56"/>
      <c r="D239" s="56"/>
      <c r="E239" s="56"/>
      <c r="F239" s="56"/>
      <c r="G239" s="56"/>
      <c r="H239" s="56"/>
      <c r="I239" s="56"/>
      <c r="J239" s="56"/>
      <c r="K239" s="144"/>
      <c r="L239" s="56"/>
      <c r="M239" s="56"/>
      <c r="N239" s="56"/>
    </row>
    <row r="240" spans="1:14" x14ac:dyDescent="0.25">
      <c r="A240" s="56"/>
      <c r="B240" s="56"/>
      <c r="C240" s="56"/>
      <c r="D240" s="56"/>
      <c r="E240" s="56"/>
      <c r="F240" s="56"/>
      <c r="G240" s="56"/>
      <c r="H240" s="56"/>
      <c r="I240" s="56"/>
      <c r="J240" s="56"/>
      <c r="K240" s="144"/>
      <c r="L240" s="56"/>
      <c r="M240" s="56"/>
      <c r="N240" s="56"/>
    </row>
    <row r="241" spans="1:14" x14ac:dyDescent="0.25">
      <c r="A241" s="56"/>
      <c r="B241" s="56"/>
      <c r="C241" s="56"/>
      <c r="D241" s="56"/>
      <c r="E241" s="56"/>
      <c r="F241" s="56"/>
      <c r="G241" s="56"/>
      <c r="H241" s="56"/>
      <c r="I241" s="56"/>
      <c r="J241" s="56"/>
      <c r="K241" s="144"/>
      <c r="L241" s="56"/>
      <c r="M241" s="56"/>
      <c r="N241" s="56"/>
    </row>
    <row r="242" spans="1:14" x14ac:dyDescent="0.25">
      <c r="A242" s="56"/>
      <c r="B242" s="56"/>
      <c r="C242" s="56"/>
      <c r="D242" s="56"/>
      <c r="E242" s="56"/>
      <c r="F242" s="56"/>
      <c r="G242" s="56"/>
      <c r="H242" s="56"/>
      <c r="I242" s="56"/>
      <c r="J242" s="56"/>
      <c r="K242" s="144"/>
      <c r="L242" s="56"/>
      <c r="M242" s="56"/>
      <c r="N242" s="56"/>
    </row>
    <row r="243" spans="1:14" x14ac:dyDescent="0.25">
      <c r="A243" s="56"/>
      <c r="B243" s="56"/>
      <c r="C243" s="56"/>
      <c r="D243" s="56"/>
      <c r="E243" s="56"/>
      <c r="F243" s="56"/>
      <c r="G243" s="56"/>
      <c r="H243" s="56"/>
      <c r="I243" s="56"/>
      <c r="J243" s="56"/>
      <c r="K243" s="144"/>
      <c r="L243" s="56"/>
      <c r="M243" s="56"/>
      <c r="N243" s="56"/>
    </row>
    <row r="244" spans="1:14" x14ac:dyDescent="0.25">
      <c r="A244" s="56"/>
      <c r="B244" s="56"/>
      <c r="C244" s="56"/>
      <c r="D244" s="56"/>
      <c r="E244" s="56"/>
      <c r="F244" s="56"/>
      <c r="G244" s="56"/>
      <c r="H244" s="56"/>
      <c r="I244" s="56"/>
      <c r="J244" s="56"/>
      <c r="K244" s="144"/>
      <c r="L244" s="56"/>
      <c r="M244" s="56"/>
      <c r="N244" s="56"/>
    </row>
    <row r="245" spans="1:14" x14ac:dyDescent="0.25">
      <c r="A245" s="56"/>
      <c r="B245" s="56"/>
      <c r="C245" s="56"/>
      <c r="D245" s="56"/>
      <c r="E245" s="56"/>
      <c r="F245" s="56"/>
      <c r="G245" s="56"/>
      <c r="H245" s="56"/>
      <c r="I245" s="56"/>
      <c r="J245" s="56"/>
      <c r="K245" s="144"/>
      <c r="L245" s="56"/>
      <c r="M245" s="56"/>
      <c r="N245" s="56"/>
    </row>
    <row r="246" spans="1:14" x14ac:dyDescent="0.25">
      <c r="A246" s="56"/>
      <c r="B246" s="56"/>
      <c r="C246" s="56"/>
      <c r="D246" s="56"/>
      <c r="E246" s="56"/>
      <c r="F246" s="56"/>
      <c r="G246" s="56"/>
      <c r="H246" s="56"/>
      <c r="I246" s="56"/>
      <c r="J246" s="56"/>
      <c r="K246" s="144"/>
      <c r="L246" s="56"/>
      <c r="M246" s="56"/>
      <c r="N246" s="56"/>
    </row>
    <row r="247" spans="1:14" x14ac:dyDescent="0.25">
      <c r="A247" s="56"/>
      <c r="B247" s="56"/>
      <c r="C247" s="56"/>
      <c r="D247" s="56"/>
      <c r="E247" s="56"/>
      <c r="F247" s="56"/>
      <c r="G247" s="56"/>
      <c r="H247" s="56"/>
      <c r="I247" s="56"/>
      <c r="J247" s="56"/>
      <c r="K247" s="144"/>
      <c r="L247" s="56"/>
      <c r="M247" s="56"/>
      <c r="N247" s="56"/>
    </row>
    <row r="248" spans="1:14" x14ac:dyDescent="0.25">
      <c r="A248" s="56"/>
      <c r="B248" s="56"/>
      <c r="C248" s="56"/>
      <c r="D248" s="56"/>
      <c r="E248" s="56"/>
      <c r="F248" s="56"/>
      <c r="G248" s="56"/>
      <c r="H248" s="56"/>
      <c r="I248" s="56"/>
      <c r="J248" s="56"/>
      <c r="K248" s="144"/>
      <c r="L248" s="56"/>
      <c r="M248" s="56"/>
      <c r="N248" s="56"/>
    </row>
    <row r="249" spans="1:14" x14ac:dyDescent="0.25">
      <c r="A249" s="56"/>
      <c r="B249" s="56"/>
      <c r="C249" s="56"/>
      <c r="D249" s="56"/>
      <c r="E249" s="56"/>
      <c r="F249" s="56"/>
      <c r="G249" s="56"/>
      <c r="H249" s="56"/>
      <c r="I249" s="56"/>
      <c r="J249" s="56"/>
      <c r="K249" s="144"/>
      <c r="L249" s="56"/>
      <c r="M249" s="56"/>
      <c r="N249" s="56"/>
    </row>
    <row r="250" spans="1:14" x14ac:dyDescent="0.25">
      <c r="A250" s="56"/>
      <c r="B250" s="56"/>
      <c r="C250" s="56"/>
      <c r="D250" s="56"/>
      <c r="E250" s="56"/>
      <c r="F250" s="56"/>
      <c r="G250" s="56"/>
      <c r="H250" s="56"/>
      <c r="I250" s="56"/>
      <c r="J250" s="56"/>
      <c r="K250" s="144"/>
      <c r="L250" s="56"/>
      <c r="M250" s="56"/>
      <c r="N250" s="56"/>
    </row>
    <row r="251" spans="1:14" x14ac:dyDescent="0.25">
      <c r="A251" s="56"/>
      <c r="B251" s="56"/>
      <c r="C251" s="56"/>
      <c r="D251" s="56"/>
      <c r="E251" s="56"/>
      <c r="F251" s="56"/>
      <c r="G251" s="56"/>
      <c r="H251" s="56"/>
      <c r="I251" s="56"/>
      <c r="J251" s="56"/>
      <c r="K251" s="144"/>
      <c r="L251" s="56"/>
      <c r="M251" s="56"/>
      <c r="N251" s="56"/>
    </row>
    <row r="252" spans="1:14" x14ac:dyDescent="0.25">
      <c r="A252" s="56"/>
      <c r="B252" s="56"/>
      <c r="C252" s="56"/>
      <c r="D252" s="56"/>
      <c r="E252" s="56"/>
      <c r="F252" s="56"/>
      <c r="G252" s="56"/>
      <c r="H252" s="56"/>
      <c r="I252" s="56"/>
      <c r="J252" s="56"/>
      <c r="K252" s="144"/>
      <c r="L252" s="56"/>
      <c r="M252" s="56"/>
      <c r="N252" s="56"/>
    </row>
    <row r="253" spans="1:14" x14ac:dyDescent="0.25">
      <c r="A253" s="56"/>
      <c r="B253" s="56"/>
      <c r="C253" s="56"/>
      <c r="D253" s="56"/>
      <c r="E253" s="56"/>
      <c r="F253" s="56"/>
      <c r="G253" s="56"/>
      <c r="H253" s="56"/>
      <c r="I253" s="56"/>
      <c r="J253" s="56"/>
      <c r="K253" s="144"/>
      <c r="L253" s="56"/>
      <c r="M253" s="56"/>
      <c r="N253" s="56"/>
    </row>
    <row r="254" spans="1:14" x14ac:dyDescent="0.25">
      <c r="A254" s="56"/>
      <c r="B254" s="56"/>
      <c r="C254" s="56"/>
      <c r="D254" s="56"/>
      <c r="E254" s="56"/>
      <c r="F254" s="56"/>
      <c r="G254" s="56"/>
      <c r="H254" s="56"/>
      <c r="I254" s="56"/>
      <c r="J254" s="56"/>
      <c r="K254" s="144"/>
      <c r="L254" s="56"/>
      <c r="M254" s="56"/>
      <c r="N254" s="56"/>
    </row>
    <row r="255" spans="1:14" x14ac:dyDescent="0.25">
      <c r="A255" s="56"/>
      <c r="B255" s="56"/>
      <c r="C255" s="56"/>
      <c r="D255" s="56"/>
      <c r="E255" s="56"/>
      <c r="F255" s="56"/>
      <c r="G255" s="56"/>
      <c r="H255" s="56"/>
      <c r="I255" s="56"/>
      <c r="J255" s="56"/>
      <c r="K255" s="144"/>
      <c r="L255" s="56"/>
      <c r="M255" s="56"/>
      <c r="N255" s="56"/>
    </row>
    <row r="256" spans="1:14" x14ac:dyDescent="0.25">
      <c r="A256" s="56"/>
      <c r="B256" s="56"/>
      <c r="C256" s="56"/>
      <c r="D256" s="56"/>
      <c r="E256" s="56"/>
      <c r="F256" s="56"/>
      <c r="G256" s="56"/>
      <c r="H256" s="56"/>
      <c r="I256" s="56"/>
      <c r="J256" s="56"/>
      <c r="K256" s="144"/>
      <c r="L256" s="56"/>
      <c r="M256" s="56"/>
      <c r="N256" s="56"/>
    </row>
    <row r="257" spans="1:14" x14ac:dyDescent="0.25">
      <c r="A257" s="56"/>
      <c r="B257" s="56"/>
      <c r="C257" s="56"/>
      <c r="D257" s="56"/>
      <c r="E257" s="56"/>
      <c r="F257" s="56"/>
      <c r="G257" s="56"/>
      <c r="H257" s="56"/>
      <c r="I257" s="56"/>
      <c r="J257" s="56"/>
      <c r="K257" s="144"/>
      <c r="L257" s="56"/>
      <c r="M257" s="56"/>
      <c r="N257" s="56"/>
    </row>
    <row r="258" spans="1:14" x14ac:dyDescent="0.25">
      <c r="A258" s="56"/>
      <c r="B258" s="56"/>
      <c r="C258" s="56"/>
      <c r="D258" s="56"/>
      <c r="E258" s="56"/>
      <c r="F258" s="56"/>
      <c r="G258" s="56"/>
      <c r="H258" s="56"/>
      <c r="I258" s="56"/>
      <c r="J258" s="56"/>
      <c r="K258" s="144"/>
      <c r="L258" s="56"/>
      <c r="M258" s="56"/>
      <c r="N258" s="56"/>
    </row>
    <row r="259" spans="1:14" x14ac:dyDescent="0.25">
      <c r="A259" s="56"/>
      <c r="B259" s="56"/>
      <c r="C259" s="56"/>
      <c r="D259" s="56"/>
      <c r="E259" s="56"/>
      <c r="F259" s="56"/>
      <c r="G259" s="56"/>
      <c r="H259" s="56"/>
      <c r="I259" s="56"/>
      <c r="J259" s="56"/>
      <c r="K259" s="144"/>
      <c r="L259" s="56"/>
      <c r="M259" s="56"/>
      <c r="N259" s="56"/>
    </row>
    <row r="260" spans="1:14" x14ac:dyDescent="0.25">
      <c r="A260" s="56"/>
      <c r="B260" s="56"/>
      <c r="C260" s="56"/>
      <c r="D260" s="56"/>
      <c r="E260" s="56"/>
      <c r="F260" s="56"/>
      <c r="G260" s="56"/>
      <c r="H260" s="56"/>
      <c r="I260" s="56"/>
      <c r="J260" s="56"/>
      <c r="K260" s="144"/>
      <c r="L260" s="56"/>
      <c r="M260" s="56"/>
      <c r="N260" s="56"/>
    </row>
    <row r="261" spans="1:14" x14ac:dyDescent="0.25">
      <c r="A261" s="56"/>
      <c r="B261" s="56"/>
      <c r="C261" s="56"/>
      <c r="D261" s="56"/>
      <c r="E261" s="56"/>
      <c r="F261" s="56"/>
      <c r="G261" s="56"/>
      <c r="H261" s="56"/>
      <c r="I261" s="56"/>
      <c r="J261" s="56"/>
      <c r="K261" s="144"/>
      <c r="L261" s="56"/>
      <c r="M261" s="56"/>
      <c r="N261" s="56"/>
    </row>
    <row r="262" spans="1:14" x14ac:dyDescent="0.25">
      <c r="A262" s="56"/>
      <c r="B262" s="56"/>
      <c r="C262" s="56"/>
      <c r="D262" s="56"/>
      <c r="E262" s="56"/>
      <c r="F262" s="56"/>
      <c r="G262" s="56"/>
      <c r="H262" s="56"/>
      <c r="I262" s="56"/>
      <c r="J262" s="56"/>
      <c r="K262" s="144"/>
      <c r="L262" s="56"/>
      <c r="M262" s="56"/>
      <c r="N262" s="56"/>
    </row>
    <row r="263" spans="1:14" x14ac:dyDescent="0.25">
      <c r="A263" s="56"/>
      <c r="B263" s="56"/>
      <c r="C263" s="56"/>
      <c r="D263" s="56"/>
      <c r="E263" s="56"/>
      <c r="F263" s="56"/>
      <c r="G263" s="56"/>
      <c r="H263" s="56"/>
      <c r="I263" s="56"/>
      <c r="J263" s="56"/>
      <c r="K263" s="144"/>
      <c r="L263" s="56"/>
      <c r="M263" s="56"/>
      <c r="N263" s="56"/>
    </row>
    <row r="264" spans="1:14" x14ac:dyDescent="0.25">
      <c r="A264" s="56"/>
      <c r="B264" s="56"/>
      <c r="C264" s="56"/>
      <c r="D264" s="56"/>
      <c r="E264" s="56"/>
      <c r="F264" s="56"/>
      <c r="G264" s="56"/>
      <c r="H264" s="56"/>
      <c r="I264" s="56"/>
      <c r="J264" s="56"/>
      <c r="K264" s="144"/>
      <c r="L264" s="56"/>
      <c r="M264" s="56"/>
      <c r="N264" s="56"/>
    </row>
    <row r="265" spans="1:14" x14ac:dyDescent="0.25">
      <c r="A265" s="56"/>
      <c r="B265" s="56"/>
      <c r="C265" s="56"/>
      <c r="D265" s="56"/>
      <c r="E265" s="56"/>
      <c r="F265" s="56"/>
      <c r="G265" s="56"/>
      <c r="H265" s="56"/>
      <c r="I265" s="56"/>
      <c r="J265" s="56"/>
      <c r="K265" s="144"/>
      <c r="L265" s="56"/>
      <c r="M265" s="56"/>
      <c r="N265" s="56"/>
    </row>
    <row r="266" spans="1:14" x14ac:dyDescent="0.25">
      <c r="A266" s="56"/>
      <c r="B266" s="56"/>
      <c r="C266" s="56"/>
      <c r="D266" s="56"/>
      <c r="E266" s="56"/>
      <c r="F266" s="56"/>
      <c r="G266" s="56"/>
      <c r="H266" s="56"/>
      <c r="I266" s="56"/>
      <c r="J266" s="56"/>
      <c r="K266" s="144"/>
      <c r="L266" s="56"/>
      <c r="M266" s="56"/>
      <c r="N266" s="56"/>
    </row>
    <row r="267" spans="1:14" x14ac:dyDescent="0.25">
      <c r="A267" s="56"/>
      <c r="B267" s="56"/>
      <c r="C267" s="56"/>
      <c r="D267" s="56"/>
      <c r="E267" s="56"/>
      <c r="F267" s="56"/>
      <c r="G267" s="56"/>
      <c r="H267" s="56"/>
      <c r="I267" s="56"/>
      <c r="J267" s="56"/>
      <c r="K267" s="144"/>
      <c r="L267" s="56"/>
      <c r="M267" s="56"/>
      <c r="N267" s="56"/>
    </row>
    <row r="268" spans="1:14" x14ac:dyDescent="0.25">
      <c r="A268" s="56"/>
      <c r="B268" s="56"/>
      <c r="C268" s="56"/>
      <c r="D268" s="56"/>
      <c r="E268" s="56"/>
      <c r="F268" s="56"/>
      <c r="G268" s="56"/>
      <c r="H268" s="56"/>
      <c r="I268" s="56"/>
      <c r="J268" s="56"/>
      <c r="K268" s="144"/>
      <c r="L268" s="56"/>
      <c r="M268" s="56"/>
      <c r="N268" s="56"/>
    </row>
    <row r="269" spans="1:14" x14ac:dyDescent="0.25">
      <c r="A269" s="56"/>
      <c r="B269" s="56"/>
      <c r="C269" s="56"/>
      <c r="D269" s="56"/>
      <c r="E269" s="56"/>
      <c r="F269" s="56"/>
      <c r="G269" s="56"/>
      <c r="H269" s="56"/>
      <c r="I269" s="56"/>
      <c r="J269" s="56"/>
      <c r="K269" s="144"/>
      <c r="L269" s="56"/>
      <c r="M269" s="56"/>
      <c r="N269" s="56"/>
    </row>
    <row r="270" spans="1:14" x14ac:dyDescent="0.25">
      <c r="A270" s="56"/>
      <c r="B270" s="56"/>
      <c r="C270" s="56"/>
      <c r="D270" s="56"/>
      <c r="E270" s="56"/>
      <c r="F270" s="56"/>
      <c r="G270" s="56"/>
      <c r="H270" s="56"/>
      <c r="I270" s="56"/>
      <c r="J270" s="56"/>
      <c r="K270" s="144"/>
      <c r="L270" s="56"/>
      <c r="M270" s="56"/>
      <c r="N270" s="56"/>
    </row>
    <row r="271" spans="1:14" x14ac:dyDescent="0.25">
      <c r="A271" s="56"/>
      <c r="B271" s="56"/>
      <c r="C271" s="56"/>
      <c r="D271" s="56"/>
      <c r="E271" s="56"/>
      <c r="F271" s="56"/>
      <c r="G271" s="56"/>
      <c r="H271" s="56"/>
      <c r="I271" s="56"/>
      <c r="J271" s="56"/>
      <c r="K271" s="144"/>
      <c r="L271" s="56"/>
      <c r="M271" s="56"/>
      <c r="N271" s="56"/>
    </row>
    <row r="272" spans="1:14" x14ac:dyDescent="0.25">
      <c r="A272" s="56"/>
      <c r="B272" s="56"/>
      <c r="C272" s="56"/>
      <c r="D272" s="56"/>
      <c r="E272" s="56"/>
      <c r="F272" s="56"/>
      <c r="G272" s="56"/>
      <c r="H272" s="56"/>
      <c r="I272" s="56"/>
      <c r="J272" s="56"/>
      <c r="K272" s="144"/>
      <c r="L272" s="56"/>
      <c r="M272" s="56"/>
      <c r="N272" s="56"/>
    </row>
    <row r="273" spans="1:14" x14ac:dyDescent="0.25">
      <c r="A273" s="56"/>
      <c r="B273" s="56"/>
      <c r="C273" s="56"/>
      <c r="D273" s="56"/>
      <c r="E273" s="56"/>
      <c r="F273" s="56"/>
      <c r="G273" s="56"/>
      <c r="H273" s="56"/>
      <c r="I273" s="56"/>
      <c r="J273" s="56"/>
      <c r="K273" s="144"/>
      <c r="L273" s="56"/>
      <c r="M273" s="56"/>
      <c r="N273" s="56"/>
    </row>
    <row r="274" spans="1:14" x14ac:dyDescent="0.25">
      <c r="A274" s="56"/>
      <c r="B274" s="56"/>
      <c r="C274" s="56"/>
      <c r="D274" s="56"/>
      <c r="E274" s="56"/>
      <c r="F274" s="56"/>
      <c r="G274" s="56"/>
      <c r="H274" s="56"/>
      <c r="I274" s="56"/>
      <c r="J274" s="56"/>
      <c r="K274" s="144"/>
      <c r="L274" s="56"/>
      <c r="M274" s="56"/>
      <c r="N274" s="56"/>
    </row>
    <row r="275" spans="1:14" x14ac:dyDescent="0.25">
      <c r="A275" s="56"/>
      <c r="B275" s="56"/>
      <c r="C275" s="56"/>
      <c r="D275" s="56"/>
      <c r="E275" s="56"/>
      <c r="F275" s="56"/>
      <c r="G275" s="56"/>
      <c r="H275" s="56"/>
      <c r="I275" s="56"/>
      <c r="J275" s="56"/>
      <c r="K275" s="144"/>
      <c r="L275" s="56"/>
      <c r="M275" s="56"/>
      <c r="N275" s="56"/>
    </row>
    <row r="276" spans="1:14" x14ac:dyDescent="0.25">
      <c r="A276" s="56"/>
      <c r="B276" s="56"/>
      <c r="C276" s="56"/>
      <c r="D276" s="56"/>
      <c r="E276" s="56"/>
      <c r="F276" s="56"/>
      <c r="G276" s="56"/>
      <c r="H276" s="56"/>
      <c r="I276" s="56"/>
      <c r="J276" s="56"/>
      <c r="K276" s="144"/>
      <c r="L276" s="56"/>
      <c r="M276" s="56"/>
      <c r="N276" s="56"/>
    </row>
    <row r="277" spans="1:14" x14ac:dyDescent="0.25">
      <c r="A277" s="56"/>
      <c r="B277" s="56"/>
      <c r="C277" s="56"/>
      <c r="D277" s="56"/>
      <c r="E277" s="56"/>
      <c r="F277" s="56"/>
      <c r="G277" s="56"/>
      <c r="H277" s="56"/>
      <c r="I277" s="56"/>
      <c r="J277" s="56"/>
      <c r="K277" s="144"/>
      <c r="L277" s="56"/>
      <c r="M277" s="56"/>
      <c r="N277" s="56"/>
    </row>
    <row r="278" spans="1:14" x14ac:dyDescent="0.25">
      <c r="A278" s="56"/>
      <c r="B278" s="56"/>
      <c r="C278" s="56"/>
      <c r="D278" s="56"/>
      <c r="E278" s="56"/>
      <c r="F278" s="56"/>
      <c r="G278" s="56"/>
      <c r="H278" s="56"/>
      <c r="I278" s="56"/>
      <c r="J278" s="56"/>
      <c r="K278" s="144"/>
      <c r="L278" s="56"/>
      <c r="M278" s="56"/>
      <c r="N278" s="56"/>
    </row>
    <row r="279" spans="1:14" x14ac:dyDescent="0.25">
      <c r="A279" s="56"/>
      <c r="B279" s="56"/>
      <c r="C279" s="56"/>
      <c r="D279" s="56"/>
      <c r="E279" s="56"/>
      <c r="F279" s="56"/>
      <c r="G279" s="56"/>
      <c r="H279" s="56"/>
      <c r="I279" s="56"/>
      <c r="J279" s="56"/>
      <c r="K279" s="144"/>
      <c r="L279" s="56"/>
      <c r="M279" s="56"/>
      <c r="N279" s="56"/>
    </row>
    <row r="280" spans="1:14" x14ac:dyDescent="0.25">
      <c r="A280" s="56"/>
      <c r="B280" s="56"/>
      <c r="C280" s="56"/>
      <c r="D280" s="56"/>
      <c r="E280" s="56"/>
      <c r="F280" s="56"/>
      <c r="G280" s="56"/>
      <c r="H280" s="56"/>
      <c r="I280" s="56"/>
      <c r="J280" s="56"/>
      <c r="K280" s="144"/>
      <c r="L280" s="56"/>
      <c r="M280" s="56"/>
      <c r="N280" s="56"/>
    </row>
    <row r="281" spans="1:14" x14ac:dyDescent="0.25">
      <c r="A281" s="56"/>
      <c r="B281" s="56"/>
      <c r="C281" s="56"/>
      <c r="D281" s="56"/>
      <c r="E281" s="56"/>
      <c r="F281" s="56"/>
      <c r="G281" s="56"/>
      <c r="H281" s="56"/>
      <c r="I281" s="56"/>
      <c r="J281" s="56"/>
      <c r="K281" s="144"/>
      <c r="L281" s="56"/>
      <c r="M281" s="56"/>
      <c r="N281" s="56"/>
    </row>
    <row r="282" spans="1:14" x14ac:dyDescent="0.25">
      <c r="A282" s="56"/>
      <c r="B282" s="56"/>
      <c r="C282" s="56"/>
      <c r="D282" s="56"/>
      <c r="E282" s="56"/>
      <c r="F282" s="56"/>
      <c r="G282" s="56"/>
      <c r="H282" s="56"/>
      <c r="I282" s="56"/>
      <c r="J282" s="56"/>
      <c r="K282" s="144"/>
      <c r="L282" s="56"/>
      <c r="M282" s="56"/>
      <c r="N282" s="56"/>
    </row>
    <row r="283" spans="1:14" x14ac:dyDescent="0.25">
      <c r="A283" s="56"/>
      <c r="B283" s="56"/>
      <c r="C283" s="56"/>
      <c r="D283" s="56"/>
      <c r="E283" s="56"/>
      <c r="F283" s="56"/>
      <c r="G283" s="56"/>
      <c r="H283" s="56"/>
      <c r="I283" s="56"/>
      <c r="J283" s="56"/>
      <c r="K283" s="144"/>
      <c r="L283" s="56"/>
      <c r="M283" s="56"/>
      <c r="N283" s="56"/>
    </row>
    <row r="284" spans="1:14" x14ac:dyDescent="0.25">
      <c r="A284" s="56"/>
      <c r="B284" s="56"/>
      <c r="C284" s="56"/>
      <c r="D284" s="56"/>
      <c r="E284" s="56"/>
      <c r="F284" s="56"/>
      <c r="G284" s="56"/>
      <c r="H284" s="56"/>
      <c r="I284" s="56"/>
      <c r="J284" s="56"/>
      <c r="K284" s="144"/>
      <c r="L284" s="56"/>
      <c r="M284" s="56"/>
      <c r="N284" s="56"/>
    </row>
    <row r="285" spans="1:14" x14ac:dyDescent="0.25">
      <c r="A285" s="56"/>
      <c r="B285" s="56"/>
      <c r="C285" s="56"/>
      <c r="D285" s="56"/>
      <c r="E285" s="56"/>
      <c r="F285" s="56"/>
      <c r="G285" s="56"/>
      <c r="H285" s="56"/>
      <c r="I285" s="56"/>
      <c r="J285" s="56"/>
      <c r="K285" s="144"/>
      <c r="L285" s="56"/>
      <c r="M285" s="56"/>
      <c r="N285" s="56"/>
    </row>
    <row r="286" spans="1:14" x14ac:dyDescent="0.25">
      <c r="A286" s="56"/>
      <c r="B286" s="56"/>
      <c r="C286" s="56"/>
      <c r="D286" s="56"/>
      <c r="E286" s="56"/>
      <c r="F286" s="56"/>
      <c r="G286" s="56"/>
      <c r="H286" s="56"/>
      <c r="I286" s="56"/>
      <c r="J286" s="56"/>
      <c r="K286" s="144"/>
      <c r="L286" s="56"/>
      <c r="M286" s="56"/>
      <c r="N286" s="56"/>
    </row>
    <row r="287" spans="1:14" x14ac:dyDescent="0.25">
      <c r="A287" s="56"/>
      <c r="B287" s="56"/>
      <c r="C287" s="56"/>
      <c r="D287" s="56"/>
      <c r="E287" s="56"/>
      <c r="F287" s="56"/>
      <c r="G287" s="56"/>
      <c r="H287" s="56"/>
      <c r="I287" s="56"/>
      <c r="J287" s="56"/>
      <c r="K287" s="144"/>
      <c r="L287" s="56"/>
      <c r="M287" s="56"/>
      <c r="N287" s="56"/>
    </row>
    <row r="288" spans="1:14" x14ac:dyDescent="0.25">
      <c r="A288" s="56"/>
      <c r="B288" s="56"/>
      <c r="C288" s="56"/>
      <c r="D288" s="56"/>
      <c r="E288" s="56"/>
      <c r="F288" s="56"/>
      <c r="G288" s="56"/>
      <c r="H288" s="56"/>
      <c r="I288" s="56"/>
      <c r="J288" s="56"/>
      <c r="K288" s="144"/>
      <c r="L288" s="56"/>
      <c r="M288" s="56"/>
      <c r="N288" s="56"/>
    </row>
    <row r="289" spans="1:14" x14ac:dyDescent="0.25">
      <c r="A289" s="56"/>
      <c r="B289" s="56"/>
      <c r="C289" s="56"/>
      <c r="D289" s="56"/>
      <c r="E289" s="56"/>
      <c r="F289" s="56"/>
      <c r="G289" s="56"/>
      <c r="H289" s="56"/>
      <c r="I289" s="56"/>
      <c r="J289" s="56"/>
      <c r="K289" s="144"/>
      <c r="L289" s="56"/>
      <c r="M289" s="56"/>
      <c r="N289" s="56"/>
    </row>
    <row r="290" spans="1:14" x14ac:dyDescent="0.25">
      <c r="A290" s="56"/>
      <c r="B290" s="56"/>
      <c r="C290" s="56"/>
      <c r="D290" s="56"/>
      <c r="E290" s="56"/>
      <c r="F290" s="56"/>
      <c r="G290" s="56"/>
      <c r="H290" s="56"/>
      <c r="I290" s="56"/>
      <c r="J290" s="56"/>
      <c r="K290" s="144"/>
      <c r="L290" s="56"/>
      <c r="M290" s="56"/>
      <c r="N290" s="56"/>
    </row>
    <row r="291" spans="1:14" x14ac:dyDescent="0.25">
      <c r="A291" s="56"/>
      <c r="B291" s="56"/>
      <c r="C291" s="56"/>
      <c r="D291" s="56"/>
      <c r="E291" s="56"/>
      <c r="F291" s="56"/>
      <c r="G291" s="56"/>
      <c r="H291" s="56"/>
      <c r="I291" s="56"/>
      <c r="J291" s="56"/>
      <c r="K291" s="144"/>
      <c r="L291" s="56"/>
      <c r="M291" s="56"/>
      <c r="N291" s="56"/>
    </row>
    <row r="292" spans="1:14" x14ac:dyDescent="0.25">
      <c r="A292" s="56"/>
      <c r="B292" s="56"/>
      <c r="C292" s="56"/>
      <c r="D292" s="56"/>
      <c r="E292" s="56"/>
      <c r="F292" s="56"/>
      <c r="G292" s="56"/>
      <c r="H292" s="56"/>
      <c r="I292" s="56"/>
      <c r="J292" s="56"/>
      <c r="K292" s="144"/>
      <c r="L292" s="56"/>
      <c r="M292" s="56"/>
      <c r="N292" s="56"/>
    </row>
    <row r="293" spans="1:14" x14ac:dyDescent="0.25">
      <c r="A293" s="56"/>
      <c r="B293" s="56"/>
      <c r="C293" s="56"/>
      <c r="D293" s="56"/>
      <c r="E293" s="56"/>
      <c r="F293" s="56"/>
      <c r="G293" s="56"/>
      <c r="H293" s="56"/>
      <c r="I293" s="56"/>
      <c r="J293" s="56"/>
      <c r="K293" s="144"/>
      <c r="L293" s="56"/>
      <c r="M293" s="56"/>
      <c r="N293" s="56"/>
    </row>
    <row r="294" spans="1:14" x14ac:dyDescent="0.25">
      <c r="A294" s="56"/>
      <c r="B294" s="56"/>
      <c r="C294" s="56"/>
      <c r="D294" s="56"/>
      <c r="E294" s="56"/>
      <c r="F294" s="56"/>
      <c r="G294" s="56"/>
      <c r="H294" s="56"/>
      <c r="I294" s="56"/>
      <c r="J294" s="56"/>
      <c r="K294" s="144"/>
      <c r="L294" s="56"/>
      <c r="M294" s="56"/>
      <c r="N294" s="56"/>
    </row>
    <row r="295" spans="1:14" x14ac:dyDescent="0.25">
      <c r="A295" s="56"/>
      <c r="B295" s="56"/>
      <c r="C295" s="56"/>
      <c r="D295" s="56"/>
      <c r="E295" s="56"/>
      <c r="F295" s="56"/>
      <c r="G295" s="56"/>
      <c r="H295" s="56"/>
      <c r="I295" s="56"/>
      <c r="J295" s="56"/>
      <c r="K295" s="144"/>
      <c r="L295" s="56"/>
      <c r="M295" s="56"/>
      <c r="N295" s="56"/>
    </row>
  </sheetData>
  <mergeCells count="14">
    <mergeCell ref="A82:J82"/>
    <mergeCell ref="B83:N83"/>
    <mergeCell ref="B84:N84"/>
    <mergeCell ref="B85:N85"/>
    <mergeCell ref="A8:N8"/>
    <mergeCell ref="A1:N1"/>
    <mergeCell ref="A2:N2"/>
    <mergeCell ref="A7:N7"/>
    <mergeCell ref="B3:L3"/>
    <mergeCell ref="B6:L6"/>
    <mergeCell ref="B5:L5"/>
    <mergeCell ref="B4:L4"/>
    <mergeCell ref="M3:M4"/>
    <mergeCell ref="M5:M6"/>
  </mergeCells>
  <pageMargins left="0.51181102362204722" right="0.51181102362204722" top="0.78740157480314965" bottom="0.78740157480314965" header="0.31496062992125984" footer="0.31496062992125984"/>
  <pageSetup paperSize="9" scale="50" orientation="landscape" r:id="rId1"/>
  <ignoredErrors>
    <ignoredError sqref="M28:M33 M35:M39 M41:M46 M48:M53 M55:M60 M62:M67 M69:M74 M76:M81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C00000"/>
    <outlinePr summaryBelow="0"/>
  </sheetPr>
  <dimension ref="A1:K36"/>
  <sheetViews>
    <sheetView view="pageBreakPreview" zoomScale="90" zoomScaleNormal="100" zoomScaleSheetLayoutView="90" workbookViewId="0">
      <selection activeCell="J7" sqref="J7"/>
    </sheetView>
  </sheetViews>
  <sheetFormatPr defaultRowHeight="15" outlineLevelRow="1" x14ac:dyDescent="0.25"/>
  <cols>
    <col min="1" max="1" width="9.140625" style="275"/>
    <col min="2" max="2" width="11" style="275" customWidth="1"/>
    <col min="3" max="3" width="48.7109375" style="275" customWidth="1"/>
    <col min="4" max="4" width="11.85546875" style="275" customWidth="1"/>
    <col min="5" max="5" width="13.140625" style="275" bestFit="1" customWidth="1"/>
    <col min="6" max="6" width="16.7109375" style="275" customWidth="1"/>
    <col min="7" max="7" width="15.85546875" style="275" customWidth="1"/>
    <col min="8" max="9" width="12.85546875" style="275" customWidth="1"/>
    <col min="10" max="10" width="14.7109375" style="275" customWidth="1"/>
    <col min="11" max="11" width="19.7109375" style="275" customWidth="1"/>
    <col min="12" max="16384" width="9.140625" style="275"/>
  </cols>
  <sheetData>
    <row r="1" spans="1:11" ht="72" customHeight="1" x14ac:dyDescent="0.25">
      <c r="A1" s="365"/>
      <c r="B1" s="365"/>
      <c r="C1" s="365"/>
      <c r="D1" s="365"/>
      <c r="E1" s="365"/>
      <c r="F1" s="365"/>
      <c r="G1" s="365"/>
      <c r="H1" s="365"/>
      <c r="I1" s="365"/>
      <c r="J1" s="365"/>
      <c r="K1" s="365"/>
    </row>
    <row r="2" spans="1:11" ht="18.75" x14ac:dyDescent="0.25">
      <c r="A2" s="355" t="s">
        <v>738</v>
      </c>
      <c r="B2" s="355"/>
      <c r="C2" s="355"/>
      <c r="D2" s="355"/>
      <c r="E2" s="355"/>
      <c r="F2" s="355"/>
      <c r="G2" s="355"/>
      <c r="H2" s="355"/>
      <c r="I2" s="355"/>
      <c r="J2" s="355"/>
      <c r="K2" s="355"/>
    </row>
    <row r="3" spans="1:11" x14ac:dyDescent="0.25">
      <c r="A3" s="2" t="s">
        <v>13</v>
      </c>
      <c r="B3" s="311"/>
      <c r="C3" s="311"/>
      <c r="D3" s="311"/>
      <c r="E3" s="311"/>
      <c r="F3" s="311"/>
      <c r="G3" s="311"/>
      <c r="H3" s="311"/>
      <c r="I3" s="268"/>
      <c r="J3" s="358" t="s">
        <v>17</v>
      </c>
      <c r="K3" s="267" t="s">
        <v>18</v>
      </c>
    </row>
    <row r="4" spans="1:11" x14ac:dyDescent="0.25">
      <c r="A4" s="2" t="s">
        <v>14</v>
      </c>
      <c r="B4" s="311"/>
      <c r="C4" s="311"/>
      <c r="D4" s="311"/>
      <c r="E4" s="311"/>
      <c r="F4" s="311"/>
      <c r="G4" s="311"/>
      <c r="H4" s="311"/>
      <c r="I4" s="268"/>
      <c r="J4" s="358"/>
      <c r="K4" s="33">
        <v>43113</v>
      </c>
    </row>
    <row r="5" spans="1:11" x14ac:dyDescent="0.25">
      <c r="A5" s="2" t="s">
        <v>15</v>
      </c>
      <c r="B5" s="311"/>
      <c r="C5" s="311"/>
      <c r="D5" s="311"/>
      <c r="E5" s="311"/>
      <c r="F5" s="311"/>
      <c r="G5" s="311"/>
      <c r="H5" s="311"/>
      <c r="I5" s="268"/>
      <c r="J5" s="359">
        <f>BDI!I22</f>
        <v>0.31126118815198645</v>
      </c>
      <c r="K5" s="267" t="s">
        <v>19</v>
      </c>
    </row>
    <row r="6" spans="1:11" x14ac:dyDescent="0.25">
      <c r="A6" s="2" t="s">
        <v>16</v>
      </c>
      <c r="B6" s="311"/>
      <c r="C6" s="311"/>
      <c r="D6" s="311"/>
      <c r="E6" s="311"/>
      <c r="F6" s="311"/>
      <c r="G6" s="311"/>
      <c r="H6" s="311"/>
      <c r="I6" s="268"/>
      <c r="J6" s="359"/>
      <c r="K6" s="34">
        <v>42917</v>
      </c>
    </row>
    <row r="7" spans="1:11" ht="30" x14ac:dyDescent="0.25">
      <c r="A7" s="70" t="s">
        <v>487</v>
      </c>
      <c r="B7" s="70" t="s">
        <v>1</v>
      </c>
      <c r="C7" s="70" t="s">
        <v>739</v>
      </c>
      <c r="D7" s="70" t="s">
        <v>315</v>
      </c>
      <c r="E7" s="70" t="s">
        <v>3</v>
      </c>
      <c r="F7" s="70" t="s">
        <v>740</v>
      </c>
      <c r="G7" s="70" t="s">
        <v>741</v>
      </c>
      <c r="H7" s="70" t="s">
        <v>742</v>
      </c>
      <c r="I7" s="70" t="s">
        <v>505</v>
      </c>
      <c r="J7" s="70" t="s">
        <v>880</v>
      </c>
      <c r="K7" s="70" t="s">
        <v>743</v>
      </c>
    </row>
    <row r="8" spans="1:11" ht="45" collapsed="1" x14ac:dyDescent="0.25">
      <c r="A8" s="276" t="s">
        <v>10</v>
      </c>
      <c r="B8" s="289" t="s">
        <v>61</v>
      </c>
      <c r="C8" s="295" t="s">
        <v>744</v>
      </c>
      <c r="D8" s="290" t="s">
        <v>23</v>
      </c>
      <c r="E8" s="279"/>
      <c r="F8" s="276">
        <v>2.52</v>
      </c>
      <c r="G8" s="276">
        <v>1.68</v>
      </c>
      <c r="H8" s="279"/>
      <c r="I8" s="279"/>
      <c r="J8" s="279"/>
      <c r="K8" s="280">
        <f>F8*G8*E8</f>
        <v>0</v>
      </c>
    </row>
    <row r="9" spans="1:11" ht="24" hidden="1" outlineLevel="1" x14ac:dyDescent="0.25">
      <c r="A9" s="284"/>
      <c r="B9" s="282" t="s">
        <v>868</v>
      </c>
      <c r="C9" s="296" t="s">
        <v>862</v>
      </c>
      <c r="D9" s="282" t="s">
        <v>874</v>
      </c>
      <c r="E9" s="285"/>
      <c r="F9" s="284"/>
      <c r="G9" s="284"/>
      <c r="H9" s="285"/>
      <c r="I9" s="285"/>
      <c r="J9" s="285"/>
      <c r="K9" s="286"/>
    </row>
    <row r="10" spans="1:11" ht="24" hidden="1" outlineLevel="1" x14ac:dyDescent="0.25">
      <c r="A10" s="284"/>
      <c r="B10" s="282" t="s">
        <v>869</v>
      </c>
      <c r="C10" s="296" t="s">
        <v>863</v>
      </c>
      <c r="D10" s="282" t="s">
        <v>874</v>
      </c>
      <c r="E10" s="285"/>
      <c r="F10" s="284"/>
      <c r="G10" s="284"/>
      <c r="H10" s="285"/>
      <c r="I10" s="285"/>
      <c r="J10" s="285"/>
      <c r="K10" s="286"/>
    </row>
    <row r="11" spans="1:11" ht="24" hidden="1" outlineLevel="1" x14ac:dyDescent="0.25">
      <c r="A11" s="284"/>
      <c r="B11" s="282" t="s">
        <v>870</v>
      </c>
      <c r="C11" s="296" t="s">
        <v>864</v>
      </c>
      <c r="D11" s="282" t="s">
        <v>875</v>
      </c>
      <c r="E11" s="285"/>
      <c r="F11" s="284"/>
      <c r="G11" s="284"/>
      <c r="H11" s="285"/>
      <c r="I11" s="285"/>
      <c r="J11" s="285"/>
      <c r="K11" s="286"/>
    </row>
    <row r="12" spans="1:11" ht="15.75" hidden="1" outlineLevel="1" x14ac:dyDescent="0.25">
      <c r="A12" s="284"/>
      <c r="B12" s="282" t="s">
        <v>871</v>
      </c>
      <c r="C12" s="296" t="s">
        <v>865</v>
      </c>
      <c r="D12" s="282" t="s">
        <v>876</v>
      </c>
      <c r="E12" s="285"/>
      <c r="F12" s="284"/>
      <c r="G12" s="284"/>
      <c r="H12" s="285"/>
      <c r="I12" s="285"/>
      <c r="J12" s="285"/>
      <c r="K12" s="286"/>
    </row>
    <row r="13" spans="1:11" ht="15.75" hidden="1" outlineLevel="1" x14ac:dyDescent="0.25">
      <c r="A13" s="284"/>
      <c r="B13" s="282" t="s">
        <v>872</v>
      </c>
      <c r="C13" s="296" t="s">
        <v>866</v>
      </c>
      <c r="D13" s="282" t="s">
        <v>566</v>
      </c>
      <c r="E13" s="285"/>
      <c r="F13" s="284"/>
      <c r="G13" s="284"/>
      <c r="H13" s="285"/>
      <c r="I13" s="285"/>
      <c r="J13" s="285"/>
      <c r="K13" s="286"/>
    </row>
    <row r="14" spans="1:11" ht="15.75" hidden="1" outlineLevel="1" x14ac:dyDescent="0.25">
      <c r="A14" s="284"/>
      <c r="B14" s="282" t="s">
        <v>662</v>
      </c>
      <c r="C14" s="296" t="s">
        <v>650</v>
      </c>
      <c r="D14" s="282" t="s">
        <v>566</v>
      </c>
      <c r="E14" s="285"/>
      <c r="F14" s="284"/>
      <c r="G14" s="284"/>
      <c r="H14" s="285"/>
      <c r="I14" s="285"/>
      <c r="J14" s="285"/>
      <c r="K14" s="286"/>
    </row>
    <row r="15" spans="1:11" ht="36" hidden="1" outlineLevel="1" x14ac:dyDescent="0.25">
      <c r="A15" s="284"/>
      <c r="B15" s="282" t="s">
        <v>873</v>
      </c>
      <c r="C15" s="296" t="s">
        <v>867</v>
      </c>
      <c r="D15" s="282" t="s">
        <v>877</v>
      </c>
      <c r="E15" s="285"/>
      <c r="F15" s="284"/>
      <c r="G15" s="284"/>
      <c r="H15" s="285"/>
      <c r="I15" s="285"/>
      <c r="J15" s="285"/>
      <c r="K15" s="286"/>
    </row>
    <row r="16" spans="1:11" ht="30" collapsed="1" x14ac:dyDescent="0.25">
      <c r="A16" s="276" t="s">
        <v>11</v>
      </c>
      <c r="B16" s="289" t="s">
        <v>61</v>
      </c>
      <c r="C16" s="291" t="s">
        <v>7</v>
      </c>
      <c r="D16" s="290" t="s">
        <v>23</v>
      </c>
      <c r="E16" s="279"/>
      <c r="F16" s="276"/>
      <c r="G16" s="276"/>
      <c r="H16" s="279"/>
      <c r="I16" s="279"/>
      <c r="J16" s="279"/>
      <c r="K16" s="280">
        <f>F16*G16*E16</f>
        <v>0</v>
      </c>
    </row>
    <row r="17" spans="1:11" ht="15.75" hidden="1" outlineLevel="1" x14ac:dyDescent="0.25">
      <c r="A17" s="284"/>
      <c r="B17" s="297"/>
      <c r="C17" s="298"/>
      <c r="D17" s="299"/>
      <c r="E17" s="285"/>
      <c r="F17" s="284"/>
      <c r="G17" s="284"/>
      <c r="H17" s="285"/>
      <c r="I17" s="285"/>
      <c r="J17" s="285"/>
      <c r="K17" s="286"/>
    </row>
    <row r="18" spans="1:11" ht="15.75" hidden="1" outlineLevel="1" x14ac:dyDescent="0.25">
      <c r="A18" s="284"/>
      <c r="B18" s="297"/>
      <c r="C18" s="298"/>
      <c r="D18" s="299"/>
      <c r="E18" s="285"/>
      <c r="F18" s="284"/>
      <c r="G18" s="284"/>
      <c r="H18" s="285"/>
      <c r="I18" s="285"/>
      <c r="J18" s="285"/>
      <c r="K18" s="286"/>
    </row>
    <row r="19" spans="1:11" ht="15.75" hidden="1" outlineLevel="1" x14ac:dyDescent="0.25">
      <c r="A19" s="284"/>
      <c r="B19" s="297"/>
      <c r="C19" s="298"/>
      <c r="D19" s="299"/>
      <c r="E19" s="285"/>
      <c r="F19" s="284"/>
      <c r="G19" s="284"/>
      <c r="H19" s="285"/>
      <c r="I19" s="285"/>
      <c r="J19" s="285"/>
      <c r="K19" s="286"/>
    </row>
    <row r="20" spans="1:11" ht="15.75" hidden="1" outlineLevel="1" x14ac:dyDescent="0.25">
      <c r="A20" s="284"/>
      <c r="B20" s="297"/>
      <c r="C20" s="298"/>
      <c r="D20" s="299"/>
      <c r="E20" s="285"/>
      <c r="F20" s="284"/>
      <c r="G20" s="284"/>
      <c r="H20" s="285"/>
      <c r="I20" s="285"/>
      <c r="J20" s="285"/>
      <c r="K20" s="286"/>
    </row>
    <row r="21" spans="1:11" ht="15.75" hidden="1" outlineLevel="1" x14ac:dyDescent="0.25">
      <c r="A21" s="284"/>
      <c r="B21" s="297"/>
      <c r="C21" s="298"/>
      <c r="D21" s="299"/>
      <c r="E21" s="285"/>
      <c r="F21" s="284"/>
      <c r="G21" s="284"/>
      <c r="H21" s="285"/>
      <c r="I21" s="285"/>
      <c r="J21" s="285"/>
      <c r="K21" s="286"/>
    </row>
    <row r="22" spans="1:11" ht="15.75" hidden="1" outlineLevel="1" x14ac:dyDescent="0.25">
      <c r="A22" s="284"/>
      <c r="B22" s="297"/>
      <c r="C22" s="298"/>
      <c r="D22" s="299"/>
      <c r="E22" s="285"/>
      <c r="F22" s="284"/>
      <c r="G22" s="284"/>
      <c r="H22" s="285"/>
      <c r="I22" s="285"/>
      <c r="J22" s="285"/>
      <c r="K22" s="286"/>
    </row>
    <row r="23" spans="1:11" ht="15.75" hidden="1" outlineLevel="1" x14ac:dyDescent="0.25">
      <c r="A23" s="284"/>
      <c r="B23" s="297"/>
      <c r="C23" s="298"/>
      <c r="D23" s="299"/>
      <c r="E23" s="285"/>
      <c r="F23" s="284"/>
      <c r="G23" s="284"/>
      <c r="H23" s="285"/>
      <c r="I23" s="285"/>
      <c r="J23" s="285"/>
      <c r="K23" s="286"/>
    </row>
    <row r="24" spans="1:11" ht="15.75" collapsed="1" x14ac:dyDescent="0.25">
      <c r="A24" s="276" t="s">
        <v>745</v>
      </c>
      <c r="B24" s="277" t="s">
        <v>83</v>
      </c>
      <c r="C24" s="300" t="s">
        <v>84</v>
      </c>
      <c r="D24" s="278" t="s">
        <v>23</v>
      </c>
      <c r="E24" s="279"/>
      <c r="F24" s="276"/>
      <c r="G24" s="276"/>
      <c r="H24" s="279"/>
      <c r="I24" s="279"/>
      <c r="J24" s="279"/>
      <c r="K24" s="280">
        <f>G24*F24</f>
        <v>0</v>
      </c>
    </row>
    <row r="25" spans="1:11" ht="15.75" hidden="1" outlineLevel="1" x14ac:dyDescent="0.25">
      <c r="A25" s="281"/>
      <c r="B25" s="282" t="s">
        <v>662</v>
      </c>
      <c r="C25" s="302" t="s">
        <v>650</v>
      </c>
      <c r="D25" s="303" t="s">
        <v>566</v>
      </c>
      <c r="E25" s="283"/>
      <c r="F25" s="284"/>
      <c r="G25" s="284"/>
      <c r="H25" s="285"/>
      <c r="I25" s="285"/>
      <c r="J25" s="285"/>
      <c r="K25" s="286"/>
    </row>
    <row r="26" spans="1:11" ht="45" x14ac:dyDescent="0.25">
      <c r="A26" s="276" t="s">
        <v>12</v>
      </c>
      <c r="B26" s="287">
        <v>93207</v>
      </c>
      <c r="C26" s="301" t="s">
        <v>746</v>
      </c>
      <c r="D26" s="288" t="s">
        <v>23</v>
      </c>
      <c r="E26" s="279"/>
      <c r="F26" s="276"/>
      <c r="G26" s="276"/>
      <c r="H26" s="279"/>
      <c r="I26" s="279"/>
      <c r="J26" s="279"/>
      <c r="K26" s="280">
        <f t="shared" ref="K26:K29" si="0">F26*G26*E26</f>
        <v>0</v>
      </c>
    </row>
    <row r="27" spans="1:11" ht="45" x14ac:dyDescent="0.25">
      <c r="A27" s="276" t="s">
        <v>9</v>
      </c>
      <c r="B27" s="289">
        <v>93208</v>
      </c>
      <c r="C27" s="77" t="s">
        <v>85</v>
      </c>
      <c r="D27" s="290" t="s">
        <v>23</v>
      </c>
      <c r="E27" s="279"/>
      <c r="F27" s="276"/>
      <c r="G27" s="276"/>
      <c r="H27" s="279"/>
      <c r="I27" s="279"/>
      <c r="J27" s="279"/>
      <c r="K27" s="280">
        <f t="shared" si="0"/>
        <v>0</v>
      </c>
    </row>
    <row r="28" spans="1:11" ht="45" x14ac:dyDescent="0.25">
      <c r="A28" s="276" t="s">
        <v>94</v>
      </c>
      <c r="B28" s="289">
        <v>93210</v>
      </c>
      <c r="C28" s="77" t="s">
        <v>86</v>
      </c>
      <c r="D28" s="290" t="s">
        <v>23</v>
      </c>
      <c r="E28" s="279"/>
      <c r="F28" s="276"/>
      <c r="G28" s="276"/>
      <c r="H28" s="279"/>
      <c r="I28" s="279"/>
      <c r="J28" s="279"/>
      <c r="K28" s="280">
        <f t="shared" si="0"/>
        <v>0</v>
      </c>
    </row>
    <row r="29" spans="1:11" ht="45" x14ac:dyDescent="0.25">
      <c r="A29" s="276" t="s">
        <v>95</v>
      </c>
      <c r="B29" s="289">
        <v>93212</v>
      </c>
      <c r="C29" s="77" t="s">
        <v>87</v>
      </c>
      <c r="D29" s="290" t="s">
        <v>23</v>
      </c>
      <c r="E29" s="279"/>
      <c r="F29" s="276"/>
      <c r="G29" s="276"/>
      <c r="H29" s="279"/>
      <c r="I29" s="279"/>
      <c r="J29" s="279"/>
      <c r="K29" s="280">
        <f t="shared" si="0"/>
        <v>0</v>
      </c>
    </row>
    <row r="30" spans="1:11" ht="30" x14ac:dyDescent="0.25">
      <c r="A30" s="276" t="s">
        <v>101</v>
      </c>
      <c r="B30" s="289">
        <v>41598</v>
      </c>
      <c r="C30" s="291" t="s">
        <v>747</v>
      </c>
      <c r="D30" s="290" t="s">
        <v>26</v>
      </c>
      <c r="E30" s="290"/>
      <c r="F30" s="279"/>
      <c r="G30" s="279"/>
      <c r="H30" s="279"/>
      <c r="I30" s="279"/>
      <c r="J30" s="279"/>
      <c r="K30" s="280">
        <f>E30</f>
        <v>0</v>
      </c>
    </row>
    <row r="31" spans="1:11" ht="30" x14ac:dyDescent="0.25">
      <c r="A31" s="276" t="s">
        <v>102</v>
      </c>
      <c r="B31" s="289">
        <v>72897</v>
      </c>
      <c r="C31" s="291" t="s">
        <v>64</v>
      </c>
      <c r="D31" s="290" t="s">
        <v>33</v>
      </c>
      <c r="E31" s="279"/>
      <c r="F31" s="276"/>
      <c r="G31" s="276"/>
      <c r="H31" s="276"/>
      <c r="I31" s="276"/>
      <c r="J31" s="279"/>
      <c r="K31" s="280">
        <f>F31*G31*H31*E31</f>
        <v>0</v>
      </c>
    </row>
    <row r="32" spans="1:11" ht="30" x14ac:dyDescent="0.25">
      <c r="A32" s="276" t="s">
        <v>110</v>
      </c>
      <c r="B32" s="292">
        <v>95290</v>
      </c>
      <c r="C32" s="293" t="s">
        <v>88</v>
      </c>
      <c r="D32" s="294" t="s">
        <v>65</v>
      </c>
      <c r="E32" s="279"/>
      <c r="F32" s="276"/>
      <c r="G32" s="276"/>
      <c r="H32" s="276"/>
      <c r="I32" s="276"/>
      <c r="J32" s="276"/>
      <c r="K32" s="280">
        <f>F32*G32*H32*I32*(1+J32)</f>
        <v>0</v>
      </c>
    </row>
    <row r="33" spans="1:11" ht="30" x14ac:dyDescent="0.25">
      <c r="A33" s="276" t="s">
        <v>333</v>
      </c>
      <c r="B33" s="292">
        <v>95296</v>
      </c>
      <c r="C33" s="293" t="s">
        <v>89</v>
      </c>
      <c r="D33" s="294" t="s">
        <v>65</v>
      </c>
      <c r="E33" s="279"/>
      <c r="F33" s="276"/>
      <c r="G33" s="276"/>
      <c r="H33" s="276"/>
      <c r="I33" s="276"/>
      <c r="J33" s="276"/>
      <c r="K33" s="280">
        <f>F33*G33*H33*I33*(1+J33)</f>
        <v>0</v>
      </c>
    </row>
    <row r="34" spans="1:11" ht="45" x14ac:dyDescent="0.25">
      <c r="A34" s="276" t="s">
        <v>334</v>
      </c>
      <c r="B34" s="289">
        <v>78472</v>
      </c>
      <c r="C34" s="291" t="s">
        <v>48</v>
      </c>
      <c r="D34" s="290" t="s">
        <v>23</v>
      </c>
      <c r="E34" s="279"/>
      <c r="F34" s="276"/>
      <c r="G34" s="276"/>
      <c r="H34" s="279"/>
      <c r="I34" s="279"/>
      <c r="J34" s="279"/>
      <c r="K34" s="280">
        <f>F34*G34</f>
        <v>0</v>
      </c>
    </row>
    <row r="35" spans="1:11" ht="75" x14ac:dyDescent="0.25">
      <c r="A35" s="276" t="s">
        <v>335</v>
      </c>
      <c r="B35" s="289" t="s">
        <v>485</v>
      </c>
      <c r="C35" s="291" t="s">
        <v>748</v>
      </c>
      <c r="D35" s="290" t="s">
        <v>486</v>
      </c>
      <c r="E35" s="290"/>
      <c r="F35" s="279"/>
      <c r="G35" s="279"/>
      <c r="H35" s="279"/>
      <c r="I35" s="279"/>
      <c r="J35" s="279"/>
      <c r="K35" s="280">
        <f>E35</f>
        <v>0</v>
      </c>
    </row>
    <row r="36" spans="1:11" x14ac:dyDescent="0.25">
      <c r="A36" s="364"/>
      <c r="B36" s="364"/>
      <c r="C36" s="364"/>
      <c r="D36" s="364"/>
      <c r="E36" s="364"/>
      <c r="F36" s="364"/>
      <c r="G36" s="364"/>
      <c r="H36" s="364"/>
      <c r="I36" s="364"/>
      <c r="J36" s="364"/>
      <c r="K36" s="364"/>
    </row>
  </sheetData>
  <mergeCells count="9">
    <mergeCell ref="A36:K36"/>
    <mergeCell ref="A1:K1"/>
    <mergeCell ref="A2:K2"/>
    <mergeCell ref="B3:H3"/>
    <mergeCell ref="J3:J4"/>
    <mergeCell ref="B4:H4"/>
    <mergeCell ref="B5:H5"/>
    <mergeCell ref="J5:J6"/>
    <mergeCell ref="B6:H6"/>
  </mergeCells>
  <pageMargins left="0.511811024" right="0.511811024" top="0.78740157499999996" bottom="0.78740157499999996" header="0.31496062000000002" footer="0.31496062000000002"/>
  <pageSetup paperSize="9" scale="53" orientation="portrait" horizontalDpi="4294967295" verticalDpi="4294967295" r:id="rId1"/>
  <ignoredErrors>
    <ignoredError sqref="B9:B15 B25" numberStoredAsText="1"/>
  </ignoredError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O19"/>
  <sheetViews>
    <sheetView topLeftCell="A10" workbookViewId="0">
      <selection activeCell="N7" sqref="N7"/>
    </sheetView>
  </sheetViews>
  <sheetFormatPr defaultRowHeight="15" x14ac:dyDescent="0.25"/>
  <cols>
    <col min="2" max="2" width="9.85546875" bestFit="1" customWidth="1"/>
    <col min="3" max="3" width="44.85546875" customWidth="1"/>
    <col min="4" max="4" width="11.7109375" customWidth="1"/>
    <col min="5" max="5" width="13.7109375" customWidth="1"/>
    <col min="6" max="6" width="16.85546875" customWidth="1"/>
    <col min="7" max="7" width="15.85546875" customWidth="1"/>
    <col min="8" max="8" width="14.7109375" customWidth="1"/>
    <col min="9" max="9" width="14" customWidth="1"/>
    <col min="10" max="10" width="15" customWidth="1"/>
    <col min="11" max="11" width="17.7109375" customWidth="1"/>
    <col min="12" max="13" width="17.7109375" style="52" customWidth="1"/>
    <col min="14" max="14" width="15.5703125" customWidth="1"/>
    <col min="15" max="15" width="16.7109375" customWidth="1"/>
  </cols>
  <sheetData>
    <row r="1" spans="1:15" ht="26.25" x14ac:dyDescent="0.25">
      <c r="A1" s="371"/>
      <c r="B1" s="372"/>
      <c r="C1" s="372"/>
      <c r="D1" s="372"/>
      <c r="E1" s="372"/>
      <c r="F1" s="372"/>
      <c r="G1" s="372"/>
      <c r="H1" s="372"/>
      <c r="I1" s="372"/>
      <c r="J1" s="372"/>
      <c r="K1" s="372"/>
      <c r="L1" s="372"/>
      <c r="M1" s="372"/>
      <c r="N1" s="372"/>
      <c r="O1" s="372"/>
    </row>
    <row r="2" spans="1:15" ht="18.75" x14ac:dyDescent="0.25">
      <c r="A2" s="373" t="s">
        <v>750</v>
      </c>
      <c r="B2" s="374"/>
      <c r="C2" s="374"/>
      <c r="D2" s="374"/>
      <c r="E2" s="374"/>
      <c r="F2" s="374"/>
      <c r="G2" s="374"/>
      <c r="H2" s="374"/>
      <c r="I2" s="374"/>
      <c r="J2" s="374"/>
      <c r="K2" s="374"/>
      <c r="L2" s="374"/>
      <c r="M2" s="374"/>
      <c r="N2" s="374"/>
      <c r="O2" s="374"/>
    </row>
    <row r="3" spans="1:15" x14ac:dyDescent="0.25">
      <c r="A3" s="2" t="s">
        <v>13</v>
      </c>
      <c r="B3" s="366"/>
      <c r="C3" s="367"/>
      <c r="D3" s="367"/>
      <c r="E3" s="367"/>
      <c r="F3" s="367"/>
      <c r="G3" s="367"/>
      <c r="H3" s="367"/>
      <c r="I3" s="156"/>
      <c r="J3" s="156"/>
      <c r="K3" s="156"/>
      <c r="L3" s="269"/>
      <c r="M3" s="269"/>
      <c r="N3" s="375" t="s">
        <v>17</v>
      </c>
      <c r="O3" s="124" t="s">
        <v>18</v>
      </c>
    </row>
    <row r="4" spans="1:15" x14ac:dyDescent="0.25">
      <c r="A4" s="2" t="s">
        <v>14</v>
      </c>
      <c r="B4" s="377"/>
      <c r="C4" s="378"/>
      <c r="D4" s="378"/>
      <c r="E4" s="378"/>
      <c r="F4" s="378"/>
      <c r="G4" s="378"/>
      <c r="H4" s="378"/>
      <c r="I4" s="157"/>
      <c r="J4" s="157"/>
      <c r="K4" s="157"/>
      <c r="L4" s="270"/>
      <c r="M4" s="270"/>
      <c r="N4" s="376"/>
      <c r="O4" s="125">
        <v>43113</v>
      </c>
    </row>
    <row r="5" spans="1:15" x14ac:dyDescent="0.25">
      <c r="A5" s="2" t="s">
        <v>15</v>
      </c>
      <c r="B5" s="366"/>
      <c r="C5" s="367"/>
      <c r="D5" s="367"/>
      <c r="E5" s="367"/>
      <c r="F5" s="367"/>
      <c r="G5" s="367"/>
      <c r="H5" s="367"/>
      <c r="I5" s="156"/>
      <c r="J5" s="156"/>
      <c r="K5" s="156"/>
      <c r="L5" s="269"/>
      <c r="M5" s="269"/>
      <c r="N5" s="317">
        <f>BDI!I22</f>
        <v>0.31126118815198645</v>
      </c>
      <c r="O5" s="124" t="s">
        <v>19</v>
      </c>
    </row>
    <row r="6" spans="1:15" x14ac:dyDescent="0.25">
      <c r="A6" s="2" t="s">
        <v>16</v>
      </c>
      <c r="B6" s="369"/>
      <c r="C6" s="370"/>
      <c r="D6" s="370"/>
      <c r="E6" s="370"/>
      <c r="F6" s="370"/>
      <c r="G6" s="370"/>
      <c r="H6" s="370"/>
      <c r="I6" s="158"/>
      <c r="J6" s="158"/>
      <c r="K6" s="158"/>
      <c r="L6" s="271"/>
      <c r="M6" s="271"/>
      <c r="N6" s="368"/>
      <c r="O6" s="126">
        <v>42917</v>
      </c>
    </row>
    <row r="7" spans="1:15" ht="45" x14ac:dyDescent="0.25">
      <c r="A7" s="113" t="s">
        <v>487</v>
      </c>
      <c r="B7" s="113" t="s">
        <v>1</v>
      </c>
      <c r="C7" s="113" t="s">
        <v>739</v>
      </c>
      <c r="D7" s="113" t="s">
        <v>315</v>
      </c>
      <c r="E7" s="113" t="s">
        <v>3</v>
      </c>
      <c r="F7" s="113" t="s">
        <v>740</v>
      </c>
      <c r="G7" s="113" t="s">
        <v>741</v>
      </c>
      <c r="H7" s="113" t="s">
        <v>742</v>
      </c>
      <c r="I7" s="113" t="s">
        <v>751</v>
      </c>
      <c r="J7" s="113" t="s">
        <v>752</v>
      </c>
      <c r="K7" s="113" t="s">
        <v>753</v>
      </c>
      <c r="L7" s="273" t="s">
        <v>505</v>
      </c>
      <c r="M7" s="273" t="s">
        <v>881</v>
      </c>
      <c r="N7" s="113" t="s">
        <v>882</v>
      </c>
      <c r="O7" s="113" t="s">
        <v>743</v>
      </c>
    </row>
    <row r="8" spans="1:15" ht="45" x14ac:dyDescent="0.25">
      <c r="A8" s="65" t="s">
        <v>27</v>
      </c>
      <c r="B8" s="159" t="s">
        <v>97</v>
      </c>
      <c r="C8" s="132" t="s">
        <v>96</v>
      </c>
      <c r="D8" s="129" t="s">
        <v>23</v>
      </c>
      <c r="E8" s="133"/>
      <c r="F8" s="160"/>
      <c r="G8" s="160"/>
      <c r="H8" s="133"/>
      <c r="I8" s="133"/>
      <c r="J8" s="133"/>
      <c r="K8" s="133"/>
      <c r="L8" s="133"/>
      <c r="M8" s="133"/>
      <c r="N8" s="133"/>
      <c r="O8" s="131">
        <f>F8*G8</f>
        <v>0</v>
      </c>
    </row>
    <row r="9" spans="1:15" ht="30" x14ac:dyDescent="0.25">
      <c r="A9" s="134" t="s">
        <v>28</v>
      </c>
      <c r="B9" s="161" t="s">
        <v>236</v>
      </c>
      <c r="C9" s="162" t="s">
        <v>235</v>
      </c>
      <c r="D9" s="135" t="s">
        <v>23</v>
      </c>
      <c r="E9" s="136"/>
      <c r="F9" s="163"/>
      <c r="G9" s="163"/>
      <c r="H9" s="136"/>
      <c r="I9" s="136"/>
      <c r="J9" s="136"/>
      <c r="K9" s="136"/>
      <c r="L9" s="136"/>
      <c r="M9" s="136"/>
      <c r="N9" s="136"/>
      <c r="O9" s="137" t="e">
        <f>J9/K9</f>
        <v>#DIV/0!</v>
      </c>
    </row>
    <row r="10" spans="1:15" ht="30" x14ac:dyDescent="0.25">
      <c r="A10" s="134" t="s">
        <v>29</v>
      </c>
      <c r="B10" s="161" t="s">
        <v>238</v>
      </c>
      <c r="C10" s="162" t="s">
        <v>237</v>
      </c>
      <c r="D10" s="135" t="s">
        <v>33</v>
      </c>
      <c r="E10" s="136"/>
      <c r="F10" s="163"/>
      <c r="G10" s="163"/>
      <c r="H10" s="163"/>
      <c r="I10" s="163"/>
      <c r="J10" s="163"/>
      <c r="K10" s="163"/>
      <c r="L10" s="163"/>
      <c r="M10" s="163"/>
      <c r="N10" s="136"/>
      <c r="O10" s="164" t="e">
        <f>(J9/K9)*K10</f>
        <v>#DIV/0!</v>
      </c>
    </row>
    <row r="11" spans="1:15" ht="30" x14ac:dyDescent="0.25">
      <c r="A11" s="65" t="s">
        <v>30</v>
      </c>
      <c r="B11" s="165">
        <v>95290</v>
      </c>
      <c r="C11" s="132" t="s">
        <v>88</v>
      </c>
      <c r="D11" s="129" t="s">
        <v>65</v>
      </c>
      <c r="E11" s="133"/>
      <c r="F11" s="67"/>
      <c r="G11" s="67"/>
      <c r="H11" s="67"/>
      <c r="I11" s="67"/>
      <c r="J11" s="67"/>
      <c r="K11" s="67"/>
      <c r="L11" s="67"/>
      <c r="M11" s="67"/>
      <c r="N11" s="67"/>
      <c r="O11" s="166">
        <f>F11*G11*H11*L11</f>
        <v>0</v>
      </c>
    </row>
    <row r="12" spans="1:15" ht="60" x14ac:dyDescent="0.25">
      <c r="A12" s="65" t="s">
        <v>31</v>
      </c>
      <c r="B12" s="159" t="s">
        <v>98</v>
      </c>
      <c r="C12" s="132" t="s">
        <v>20</v>
      </c>
      <c r="D12" s="129" t="s">
        <v>33</v>
      </c>
      <c r="E12" s="133"/>
      <c r="F12" s="67"/>
      <c r="G12" s="67"/>
      <c r="H12" s="67"/>
      <c r="I12" s="67"/>
      <c r="J12" s="67"/>
      <c r="K12" s="67"/>
      <c r="L12" s="67"/>
      <c r="M12" s="67"/>
      <c r="N12" s="133"/>
      <c r="O12" s="166">
        <f>F12*G12*H12</f>
        <v>0</v>
      </c>
    </row>
    <row r="13" spans="1:15" ht="60" x14ac:dyDescent="0.25">
      <c r="A13" s="65" t="s">
        <v>32</v>
      </c>
      <c r="B13" s="165" t="s">
        <v>62</v>
      </c>
      <c r="C13" s="167" t="s">
        <v>21</v>
      </c>
      <c r="D13" s="129" t="s">
        <v>33</v>
      </c>
      <c r="E13" s="133"/>
      <c r="F13" s="67"/>
      <c r="G13" s="67"/>
      <c r="H13" s="67"/>
      <c r="I13" s="67"/>
      <c r="J13" s="67"/>
      <c r="K13" s="67"/>
      <c r="L13" s="67"/>
      <c r="M13" s="67"/>
      <c r="N13" s="133"/>
      <c r="O13" s="166">
        <f t="shared" ref="O13:O14" si="0">F13*G13*H13</f>
        <v>0</v>
      </c>
    </row>
    <row r="14" spans="1:15" ht="45" x14ac:dyDescent="0.25">
      <c r="A14" s="65" t="s">
        <v>60</v>
      </c>
      <c r="B14" s="165" t="s">
        <v>92</v>
      </c>
      <c r="C14" s="167" t="s">
        <v>91</v>
      </c>
      <c r="D14" s="129" t="s">
        <v>33</v>
      </c>
      <c r="E14" s="133"/>
      <c r="F14" s="67"/>
      <c r="G14" s="67"/>
      <c r="H14" s="67"/>
      <c r="I14" s="67"/>
      <c r="J14" s="67"/>
      <c r="K14" s="67"/>
      <c r="L14" s="67"/>
      <c r="M14" s="67"/>
      <c r="N14" s="133"/>
      <c r="O14" s="166">
        <f t="shared" si="0"/>
        <v>0</v>
      </c>
    </row>
    <row r="15" spans="1:15" ht="45" x14ac:dyDescent="0.25">
      <c r="A15" s="65" t="s">
        <v>103</v>
      </c>
      <c r="B15" s="165" t="s">
        <v>63</v>
      </c>
      <c r="C15" s="167" t="s">
        <v>22</v>
      </c>
      <c r="D15" s="129" t="s">
        <v>23</v>
      </c>
      <c r="E15" s="133"/>
      <c r="F15" s="67"/>
      <c r="G15" s="67"/>
      <c r="H15" s="133"/>
      <c r="I15" s="133"/>
      <c r="J15" s="133"/>
      <c r="K15" s="133"/>
      <c r="L15" s="133"/>
      <c r="M15" s="133"/>
      <c r="N15" s="133"/>
      <c r="O15" s="131">
        <f>F15*G15</f>
        <v>0</v>
      </c>
    </row>
    <row r="16" spans="1:15" ht="30" x14ac:dyDescent="0.25">
      <c r="A16" s="65" t="s">
        <v>320</v>
      </c>
      <c r="B16" s="165">
        <v>79472</v>
      </c>
      <c r="C16" s="128" t="s">
        <v>93</v>
      </c>
      <c r="D16" s="129" t="s">
        <v>23</v>
      </c>
      <c r="E16" s="133"/>
      <c r="F16" s="67"/>
      <c r="G16" s="67"/>
      <c r="H16" s="133"/>
      <c r="I16" s="133"/>
      <c r="J16" s="133"/>
      <c r="K16" s="133"/>
      <c r="L16" s="133"/>
      <c r="M16" s="133"/>
      <c r="N16" s="133"/>
      <c r="O16" s="131">
        <f>F16*G16</f>
        <v>0</v>
      </c>
    </row>
    <row r="17" spans="1:15" ht="60" x14ac:dyDescent="0.25">
      <c r="A17" s="65" t="s">
        <v>336</v>
      </c>
      <c r="B17" s="165" t="s">
        <v>100</v>
      </c>
      <c r="C17" s="167" t="s">
        <v>99</v>
      </c>
      <c r="D17" s="129" t="s">
        <v>33</v>
      </c>
      <c r="E17" s="133"/>
      <c r="F17" s="67"/>
      <c r="G17" s="67"/>
      <c r="H17" s="67"/>
      <c r="I17" s="67"/>
      <c r="J17" s="67"/>
      <c r="K17" s="67"/>
      <c r="L17" s="67"/>
      <c r="M17" s="67"/>
      <c r="N17" s="133"/>
      <c r="O17" s="166">
        <f t="shared" ref="O17:O19" si="1">F17*G17*H17</f>
        <v>0</v>
      </c>
    </row>
    <row r="18" spans="1:15" ht="60" x14ac:dyDescent="0.25">
      <c r="A18" s="168" t="s">
        <v>337</v>
      </c>
      <c r="B18" s="169">
        <v>72911</v>
      </c>
      <c r="C18" s="170" t="s">
        <v>754</v>
      </c>
      <c r="D18" s="171" t="s">
        <v>33</v>
      </c>
      <c r="E18" s="133"/>
      <c r="F18" s="67"/>
      <c r="G18" s="67"/>
      <c r="H18" s="67"/>
      <c r="I18" s="67"/>
      <c r="J18" s="67"/>
      <c r="K18" s="67"/>
      <c r="L18" s="67"/>
      <c r="M18" s="67"/>
      <c r="N18" s="133"/>
      <c r="O18" s="166">
        <f t="shared" si="1"/>
        <v>0</v>
      </c>
    </row>
    <row r="19" spans="1:15" ht="30" x14ac:dyDescent="0.25">
      <c r="A19" s="168" t="s">
        <v>755</v>
      </c>
      <c r="B19" s="169" t="s">
        <v>756</v>
      </c>
      <c r="C19" s="170" t="s">
        <v>234</v>
      </c>
      <c r="D19" s="171" t="s">
        <v>33</v>
      </c>
      <c r="E19" s="133"/>
      <c r="F19" s="67"/>
      <c r="G19" s="67"/>
      <c r="H19" s="67"/>
      <c r="I19" s="67"/>
      <c r="J19" s="67"/>
      <c r="K19" s="67"/>
      <c r="L19" s="67"/>
      <c r="M19" s="67"/>
      <c r="N19" s="133"/>
      <c r="O19" s="166">
        <f t="shared" si="1"/>
        <v>0</v>
      </c>
    </row>
  </sheetData>
  <mergeCells count="8">
    <mergeCell ref="B5:H5"/>
    <mergeCell ref="N5:N6"/>
    <mergeCell ref="B6:H6"/>
    <mergeCell ref="A1:O1"/>
    <mergeCell ref="A2:O2"/>
    <mergeCell ref="B3:H3"/>
    <mergeCell ref="N3:N4"/>
    <mergeCell ref="B4:H4"/>
  </mergeCells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I20"/>
  <sheetViews>
    <sheetView workbookViewId="0">
      <selection activeCell="C12" sqref="C12"/>
    </sheetView>
  </sheetViews>
  <sheetFormatPr defaultRowHeight="15" x14ac:dyDescent="0.25"/>
  <cols>
    <col min="2" max="2" width="9.85546875" bestFit="1" customWidth="1"/>
    <col min="3" max="3" width="67.42578125" bestFit="1" customWidth="1"/>
    <col min="5" max="5" width="14.42578125" customWidth="1"/>
    <col min="6" max="6" width="15" customWidth="1"/>
    <col min="7" max="7" width="14.28515625" customWidth="1"/>
    <col min="8" max="8" width="18.140625" customWidth="1"/>
    <col min="9" max="9" width="17.5703125" customWidth="1"/>
  </cols>
  <sheetData>
    <row r="1" spans="1:9" ht="26.25" x14ac:dyDescent="0.25">
      <c r="A1" s="371"/>
      <c r="B1" s="372"/>
      <c r="C1" s="372"/>
      <c r="D1" s="372"/>
      <c r="E1" s="372"/>
      <c r="F1" s="372"/>
      <c r="G1" s="372"/>
      <c r="H1" s="372"/>
      <c r="I1" s="372"/>
    </row>
    <row r="2" spans="1:9" ht="18.75" x14ac:dyDescent="0.25">
      <c r="A2" s="373" t="s">
        <v>757</v>
      </c>
      <c r="B2" s="374"/>
      <c r="C2" s="374"/>
      <c r="D2" s="374"/>
      <c r="E2" s="374"/>
      <c r="F2" s="374"/>
      <c r="G2" s="374"/>
      <c r="H2" s="374"/>
      <c r="I2" s="374"/>
    </row>
    <row r="3" spans="1:9" x14ac:dyDescent="0.25">
      <c r="A3" s="2" t="s">
        <v>13</v>
      </c>
      <c r="B3" s="366"/>
      <c r="C3" s="367"/>
      <c r="D3" s="367"/>
      <c r="E3" s="367"/>
      <c r="F3" s="367"/>
      <c r="G3" s="379"/>
      <c r="H3" s="375" t="s">
        <v>17</v>
      </c>
      <c r="I3" s="124" t="s">
        <v>18</v>
      </c>
    </row>
    <row r="4" spans="1:9" x14ac:dyDescent="0.25">
      <c r="A4" s="2" t="s">
        <v>14</v>
      </c>
      <c r="B4" s="377"/>
      <c r="C4" s="378"/>
      <c r="D4" s="378"/>
      <c r="E4" s="378"/>
      <c r="F4" s="378"/>
      <c r="G4" s="381"/>
      <c r="H4" s="376"/>
      <c r="I4" s="125">
        <v>43113</v>
      </c>
    </row>
    <row r="5" spans="1:9" x14ac:dyDescent="0.25">
      <c r="A5" s="2" t="s">
        <v>15</v>
      </c>
      <c r="B5" s="366"/>
      <c r="C5" s="367"/>
      <c r="D5" s="367"/>
      <c r="E5" s="367"/>
      <c r="F5" s="367"/>
      <c r="G5" s="379"/>
      <c r="H5" s="317">
        <f>BDI!I22</f>
        <v>0.31126118815198645</v>
      </c>
      <c r="I5" s="124" t="s">
        <v>19</v>
      </c>
    </row>
    <row r="6" spans="1:9" x14ac:dyDescent="0.25">
      <c r="A6" s="2" t="s">
        <v>16</v>
      </c>
      <c r="B6" s="369"/>
      <c r="C6" s="370"/>
      <c r="D6" s="370"/>
      <c r="E6" s="370"/>
      <c r="F6" s="370"/>
      <c r="G6" s="380"/>
      <c r="H6" s="368"/>
      <c r="I6" s="126">
        <v>42917</v>
      </c>
    </row>
    <row r="7" spans="1:9" ht="30" x14ac:dyDescent="0.25">
      <c r="A7" s="273" t="s">
        <v>487</v>
      </c>
      <c r="B7" s="273" t="s">
        <v>1</v>
      </c>
      <c r="C7" s="273" t="s">
        <v>739</v>
      </c>
      <c r="D7" s="273" t="s">
        <v>315</v>
      </c>
      <c r="E7" s="273" t="s">
        <v>3</v>
      </c>
      <c r="F7" s="273" t="s">
        <v>740</v>
      </c>
      <c r="G7" s="273" t="s">
        <v>741</v>
      </c>
      <c r="H7" s="273" t="s">
        <v>742</v>
      </c>
      <c r="I7" s="273" t="s">
        <v>743</v>
      </c>
    </row>
    <row r="8" spans="1:9" ht="15.75" x14ac:dyDescent="0.25">
      <c r="A8" s="168" t="s">
        <v>35</v>
      </c>
      <c r="B8" s="168">
        <v>72961</v>
      </c>
      <c r="C8" s="172" t="s">
        <v>106</v>
      </c>
      <c r="D8" s="171" t="s">
        <v>23</v>
      </c>
      <c r="E8" s="67"/>
      <c r="F8" s="67"/>
      <c r="G8" s="67"/>
      <c r="H8" s="67"/>
      <c r="I8" s="131">
        <f>F8*G8</f>
        <v>0</v>
      </c>
    </row>
    <row r="9" spans="1:9" s="52" customFormat="1" ht="45" x14ac:dyDescent="0.25">
      <c r="A9" s="168" t="s">
        <v>36</v>
      </c>
      <c r="B9" s="274">
        <v>96387</v>
      </c>
      <c r="C9" s="167" t="s">
        <v>883</v>
      </c>
      <c r="D9" s="129" t="s">
        <v>33</v>
      </c>
      <c r="E9" s="67"/>
      <c r="F9" s="67"/>
      <c r="G9" s="67"/>
      <c r="H9" s="67"/>
      <c r="I9" s="131">
        <f>F9*G9*H9</f>
        <v>0</v>
      </c>
    </row>
    <row r="10" spans="1:9" ht="45" x14ac:dyDescent="0.25">
      <c r="A10" s="168" t="s">
        <v>36</v>
      </c>
      <c r="B10" s="274">
        <v>96387</v>
      </c>
      <c r="C10" s="167" t="s">
        <v>884</v>
      </c>
      <c r="D10" s="129" t="s">
        <v>33</v>
      </c>
      <c r="E10" s="67"/>
      <c r="F10" s="67"/>
      <c r="G10" s="67"/>
      <c r="H10" s="67"/>
      <c r="I10" s="131">
        <f>F10*G10*H10</f>
        <v>0</v>
      </c>
    </row>
    <row r="11" spans="1:9" ht="30" x14ac:dyDescent="0.25">
      <c r="A11" s="168" t="s">
        <v>37</v>
      </c>
      <c r="B11" s="274">
        <v>96401</v>
      </c>
      <c r="C11" s="173" t="s">
        <v>107</v>
      </c>
      <c r="D11" s="129" t="s">
        <v>23</v>
      </c>
      <c r="E11" s="67"/>
      <c r="F11" s="67"/>
      <c r="G11" s="67"/>
      <c r="H11" s="67"/>
      <c r="I11" s="131">
        <f>F11*G11</f>
        <v>0</v>
      </c>
    </row>
    <row r="12" spans="1:9" ht="15.75" x14ac:dyDescent="0.25">
      <c r="A12" s="168" t="s">
        <v>38</v>
      </c>
      <c r="B12" s="274">
        <v>72958</v>
      </c>
      <c r="C12" s="174" t="s">
        <v>758</v>
      </c>
      <c r="D12" s="129" t="s">
        <v>23</v>
      </c>
      <c r="E12" s="67"/>
      <c r="F12" s="67"/>
      <c r="G12" s="67"/>
      <c r="H12" s="67"/>
      <c r="I12" s="131">
        <f t="shared" ref="I12:I15" si="0">F12*G12</f>
        <v>0</v>
      </c>
    </row>
    <row r="13" spans="1:9" ht="30" x14ac:dyDescent="0.25">
      <c r="A13" s="168" t="s">
        <v>39</v>
      </c>
      <c r="B13" s="168">
        <v>97805</v>
      </c>
      <c r="C13" s="174" t="s">
        <v>602</v>
      </c>
      <c r="D13" s="129" t="s">
        <v>23</v>
      </c>
      <c r="E13" s="67"/>
      <c r="F13" s="67"/>
      <c r="G13" s="67"/>
      <c r="H13" s="67"/>
      <c r="I13" s="131">
        <f t="shared" si="0"/>
        <v>0</v>
      </c>
    </row>
    <row r="14" spans="1:9" ht="30" x14ac:dyDescent="0.25">
      <c r="A14" s="168" t="s">
        <v>40</v>
      </c>
      <c r="B14" s="168">
        <v>97807</v>
      </c>
      <c r="C14" s="174" t="s">
        <v>603</v>
      </c>
      <c r="D14" s="129" t="s">
        <v>23</v>
      </c>
      <c r="E14" s="67"/>
      <c r="F14" s="67"/>
      <c r="G14" s="67"/>
      <c r="H14" s="67"/>
      <c r="I14" s="131">
        <f t="shared" si="0"/>
        <v>0</v>
      </c>
    </row>
    <row r="15" spans="1:9" ht="60" x14ac:dyDescent="0.25">
      <c r="A15" s="168" t="s">
        <v>41</v>
      </c>
      <c r="B15" s="274" t="s">
        <v>67</v>
      </c>
      <c r="C15" s="174" t="s">
        <v>105</v>
      </c>
      <c r="D15" s="129" t="s">
        <v>23</v>
      </c>
      <c r="E15" s="67"/>
      <c r="F15" s="67"/>
      <c r="G15" s="67"/>
      <c r="H15" s="67"/>
      <c r="I15" s="131">
        <f t="shared" si="0"/>
        <v>0</v>
      </c>
    </row>
    <row r="16" spans="1:9" ht="15.75" x14ac:dyDescent="0.25">
      <c r="A16" s="169" t="s">
        <v>41</v>
      </c>
      <c r="B16" s="169" t="s">
        <v>483</v>
      </c>
      <c r="C16" s="472" t="s">
        <v>234</v>
      </c>
      <c r="D16" s="171" t="s">
        <v>33</v>
      </c>
      <c r="E16" s="67"/>
      <c r="F16" s="67"/>
      <c r="G16" s="67"/>
      <c r="H16" s="67"/>
      <c r="I16" s="131">
        <f>E16*F16*G16*H16</f>
        <v>0</v>
      </c>
    </row>
    <row r="17" spans="1:9" ht="15.75" x14ac:dyDescent="0.25">
      <c r="A17" s="169" t="s">
        <v>338</v>
      </c>
      <c r="B17" s="473" t="s">
        <v>480</v>
      </c>
      <c r="C17" s="474" t="s">
        <v>481</v>
      </c>
      <c r="D17" s="171" t="s">
        <v>23</v>
      </c>
      <c r="E17" s="67"/>
      <c r="F17" s="67"/>
      <c r="G17" s="67"/>
      <c r="H17" s="67"/>
      <c r="I17" s="131">
        <f>E17*F17*G17</f>
        <v>0</v>
      </c>
    </row>
    <row r="18" spans="1:9" ht="15.75" x14ac:dyDescent="0.25">
      <c r="A18" s="169" t="s">
        <v>339</v>
      </c>
      <c r="B18" s="165" t="s">
        <v>68</v>
      </c>
      <c r="C18" s="475" t="s">
        <v>25</v>
      </c>
      <c r="D18" s="129" t="s">
        <v>26</v>
      </c>
      <c r="E18" s="67"/>
      <c r="F18" s="67"/>
      <c r="G18" s="67"/>
      <c r="H18" s="67"/>
      <c r="I18" s="131">
        <f t="shared" ref="I17:I20" si="1">E18</f>
        <v>0</v>
      </c>
    </row>
    <row r="19" spans="1:9" ht="15.75" x14ac:dyDescent="0.25">
      <c r="A19" s="169" t="s">
        <v>482</v>
      </c>
      <c r="B19" s="165" t="s">
        <v>69</v>
      </c>
      <c r="C19" s="475" t="s">
        <v>108</v>
      </c>
      <c r="D19" s="129" t="s">
        <v>26</v>
      </c>
      <c r="E19" s="67"/>
      <c r="F19" s="67"/>
      <c r="G19" s="67"/>
      <c r="H19" s="67"/>
      <c r="I19" s="131">
        <f t="shared" si="1"/>
        <v>0</v>
      </c>
    </row>
    <row r="20" spans="1:9" ht="15.75" x14ac:dyDescent="0.25">
      <c r="A20" s="169" t="s">
        <v>484</v>
      </c>
      <c r="B20" s="165" t="s">
        <v>70</v>
      </c>
      <c r="C20" s="475" t="s">
        <v>109</v>
      </c>
      <c r="D20" s="129" t="s">
        <v>26</v>
      </c>
      <c r="E20" s="67"/>
      <c r="F20" s="67"/>
      <c r="G20" s="67"/>
      <c r="H20" s="67"/>
      <c r="I20" s="131">
        <f t="shared" si="1"/>
        <v>0</v>
      </c>
    </row>
  </sheetData>
  <mergeCells count="8">
    <mergeCell ref="B5:G5"/>
    <mergeCell ref="H5:H6"/>
    <mergeCell ref="B6:G6"/>
    <mergeCell ref="A1:I1"/>
    <mergeCell ref="A2:I2"/>
    <mergeCell ref="B3:G3"/>
    <mergeCell ref="H3:H4"/>
    <mergeCell ref="B4:G4"/>
  </mergeCells>
  <pageMargins left="0.511811024" right="0.511811024" top="0.78740157499999996" bottom="0.78740157499999996" header="0.31496062000000002" footer="0.31496062000000002"/>
  <pageSetup paperSize="9" orientation="portrait" horizontalDpi="4294967295" verticalDpi="4294967295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M23"/>
  <sheetViews>
    <sheetView workbookViewId="0">
      <selection activeCell="M8" sqref="M8"/>
    </sheetView>
  </sheetViews>
  <sheetFormatPr defaultRowHeight="15" x14ac:dyDescent="0.25"/>
  <cols>
    <col min="2" max="2" width="8.28515625" bestFit="1" customWidth="1"/>
    <col min="3" max="3" width="59.140625" customWidth="1"/>
    <col min="4" max="4" width="10.5703125" customWidth="1"/>
    <col min="5" max="5" width="14.5703125" customWidth="1"/>
    <col min="6" max="6" width="15.140625" customWidth="1"/>
    <col min="7" max="7" width="17.5703125" customWidth="1"/>
    <col min="8" max="8" width="14.85546875" customWidth="1"/>
    <col min="9" max="9" width="16.140625" customWidth="1"/>
    <col min="10" max="11" width="16.140625" style="52" customWidth="1"/>
    <col min="12" max="12" width="14.7109375" customWidth="1"/>
    <col min="13" max="13" width="15.5703125" customWidth="1"/>
  </cols>
  <sheetData>
    <row r="1" spans="1:13" ht="26.25" x14ac:dyDescent="0.25">
      <c r="A1" s="371"/>
      <c r="B1" s="372"/>
      <c r="C1" s="372"/>
      <c r="D1" s="372"/>
      <c r="E1" s="372"/>
      <c r="F1" s="372"/>
      <c r="G1" s="372"/>
      <c r="H1" s="372"/>
      <c r="I1" s="372"/>
      <c r="J1" s="372"/>
      <c r="K1" s="372"/>
      <c r="L1" s="372"/>
      <c r="M1" s="372"/>
    </row>
    <row r="2" spans="1:13" ht="18.75" x14ac:dyDescent="0.25">
      <c r="A2" s="373" t="s">
        <v>759</v>
      </c>
      <c r="B2" s="374"/>
      <c r="C2" s="374"/>
      <c r="D2" s="374"/>
      <c r="E2" s="374"/>
      <c r="F2" s="374"/>
      <c r="G2" s="374"/>
      <c r="H2" s="374"/>
      <c r="I2" s="374"/>
      <c r="J2" s="374"/>
      <c r="K2" s="374"/>
      <c r="L2" s="374"/>
      <c r="M2" s="374"/>
    </row>
    <row r="3" spans="1:13" x14ac:dyDescent="0.25">
      <c r="A3" s="2" t="s">
        <v>13</v>
      </c>
      <c r="B3" s="366"/>
      <c r="C3" s="367"/>
      <c r="D3" s="367"/>
      <c r="E3" s="367"/>
      <c r="F3" s="367"/>
      <c r="G3" s="367"/>
      <c r="H3" s="367"/>
      <c r="I3" s="367"/>
      <c r="J3" s="269"/>
      <c r="K3" s="269"/>
      <c r="L3" s="375" t="s">
        <v>17</v>
      </c>
      <c r="M3" s="124" t="s">
        <v>18</v>
      </c>
    </row>
    <row r="4" spans="1:13" x14ac:dyDescent="0.25">
      <c r="A4" s="2" t="s">
        <v>14</v>
      </c>
      <c r="B4" s="377"/>
      <c r="C4" s="378"/>
      <c r="D4" s="378"/>
      <c r="E4" s="378"/>
      <c r="F4" s="378"/>
      <c r="G4" s="378"/>
      <c r="H4" s="378"/>
      <c r="I4" s="378"/>
      <c r="J4" s="270"/>
      <c r="K4" s="270"/>
      <c r="L4" s="376"/>
      <c r="M4" s="125">
        <v>43113</v>
      </c>
    </row>
    <row r="5" spans="1:13" x14ac:dyDescent="0.25">
      <c r="A5" s="2" t="s">
        <v>15</v>
      </c>
      <c r="B5" s="366"/>
      <c r="C5" s="367"/>
      <c r="D5" s="367"/>
      <c r="E5" s="367"/>
      <c r="F5" s="367"/>
      <c r="G5" s="367"/>
      <c r="H5" s="367"/>
      <c r="I5" s="367"/>
      <c r="J5" s="269"/>
      <c r="K5" s="269"/>
      <c r="L5" s="317">
        <f>BDI!I22</f>
        <v>0.31126118815198645</v>
      </c>
      <c r="M5" s="124" t="s">
        <v>19</v>
      </c>
    </row>
    <row r="6" spans="1:13" x14ac:dyDescent="0.25">
      <c r="A6" s="63" t="s">
        <v>16</v>
      </c>
      <c r="B6" s="383"/>
      <c r="C6" s="384"/>
      <c r="D6" s="384"/>
      <c r="E6" s="384"/>
      <c r="F6" s="384"/>
      <c r="G6" s="384"/>
      <c r="H6" s="384"/>
      <c r="I6" s="384"/>
      <c r="J6" s="272"/>
      <c r="K6" s="272"/>
      <c r="L6" s="382"/>
      <c r="M6" s="126">
        <v>42917</v>
      </c>
    </row>
    <row r="7" spans="1:13" ht="30" x14ac:dyDescent="0.25">
      <c r="A7" s="113" t="s">
        <v>487</v>
      </c>
      <c r="B7" s="113" t="s">
        <v>1</v>
      </c>
      <c r="C7" s="113" t="s">
        <v>739</v>
      </c>
      <c r="D7" s="113" t="s">
        <v>315</v>
      </c>
      <c r="E7" s="113" t="s">
        <v>3</v>
      </c>
      <c r="F7" s="113" t="s">
        <v>740</v>
      </c>
      <c r="G7" s="113" t="s">
        <v>741</v>
      </c>
      <c r="H7" s="113" t="s">
        <v>760</v>
      </c>
      <c r="I7" s="113" t="s">
        <v>761</v>
      </c>
      <c r="J7" s="273" t="s">
        <v>881</v>
      </c>
      <c r="K7" s="273" t="s">
        <v>882</v>
      </c>
      <c r="L7" s="113" t="s">
        <v>505</v>
      </c>
      <c r="M7" s="113" t="s">
        <v>743</v>
      </c>
    </row>
    <row r="8" spans="1:13" ht="30" x14ac:dyDescent="0.25">
      <c r="A8" s="65" t="s">
        <v>56</v>
      </c>
      <c r="B8" s="130">
        <v>95302</v>
      </c>
      <c r="C8" s="180" t="s">
        <v>111</v>
      </c>
      <c r="D8" s="130" t="s">
        <v>46</v>
      </c>
      <c r="E8" s="67"/>
      <c r="F8" s="67"/>
      <c r="G8" s="67"/>
      <c r="H8" s="67"/>
      <c r="I8" s="67"/>
      <c r="J8" s="67"/>
      <c r="K8" s="67"/>
      <c r="L8" s="67"/>
      <c r="M8" s="166">
        <f>F8*G8*I8*L8</f>
        <v>0</v>
      </c>
    </row>
    <row r="9" spans="1:13" ht="30" x14ac:dyDescent="0.25">
      <c r="A9" s="65" t="s">
        <v>71</v>
      </c>
      <c r="B9" s="127">
        <v>95290</v>
      </c>
      <c r="C9" s="132" t="s">
        <v>88</v>
      </c>
      <c r="D9" s="129" t="s">
        <v>65</v>
      </c>
      <c r="E9" s="67"/>
      <c r="F9" s="67"/>
      <c r="G9" s="67"/>
      <c r="H9" s="67"/>
      <c r="I9" s="67"/>
      <c r="J9" s="67"/>
      <c r="K9" s="67"/>
      <c r="L9" s="67"/>
      <c r="M9" s="166">
        <f t="shared" ref="M9:M11" si="0">F9*G9*I9*L9</f>
        <v>0</v>
      </c>
    </row>
    <row r="10" spans="1:13" ht="60" x14ac:dyDescent="0.25">
      <c r="A10" s="65" t="s">
        <v>72</v>
      </c>
      <c r="B10" s="181">
        <v>95875</v>
      </c>
      <c r="C10" s="180" t="s">
        <v>762</v>
      </c>
      <c r="D10" s="130" t="s">
        <v>46</v>
      </c>
      <c r="E10" s="67"/>
      <c r="F10" s="67"/>
      <c r="G10" s="67"/>
      <c r="H10" s="67"/>
      <c r="I10" s="67"/>
      <c r="J10" s="67"/>
      <c r="K10" s="67"/>
      <c r="L10" s="67"/>
      <c r="M10" s="166">
        <f t="shared" si="0"/>
        <v>0</v>
      </c>
    </row>
    <row r="11" spans="1:13" ht="45" x14ac:dyDescent="0.25">
      <c r="A11" s="65" t="s">
        <v>112</v>
      </c>
      <c r="B11" s="181">
        <v>93590</v>
      </c>
      <c r="C11" s="180" t="s">
        <v>477</v>
      </c>
      <c r="D11" s="130" t="s">
        <v>46</v>
      </c>
      <c r="E11" s="67"/>
      <c r="F11" s="67"/>
      <c r="G11" s="67"/>
      <c r="H11" s="67"/>
      <c r="I11" s="67"/>
      <c r="J11" s="67"/>
      <c r="K11" s="67"/>
      <c r="L11" s="67"/>
      <c r="M11" s="166">
        <f t="shared" si="0"/>
        <v>0</v>
      </c>
    </row>
    <row r="12" spans="1:13" ht="60" x14ac:dyDescent="0.25">
      <c r="A12" s="65" t="s">
        <v>113</v>
      </c>
      <c r="B12" s="130">
        <v>93176</v>
      </c>
      <c r="C12" s="180" t="s">
        <v>763</v>
      </c>
      <c r="D12" s="130" t="s">
        <v>47</v>
      </c>
      <c r="E12" s="67"/>
      <c r="F12" s="67"/>
      <c r="G12" s="67"/>
      <c r="H12" s="67"/>
      <c r="I12" s="67"/>
      <c r="J12" s="67"/>
      <c r="K12" s="67"/>
      <c r="L12" s="67"/>
      <c r="M12" s="166">
        <f>F12*G12*H12*I12*L12</f>
        <v>0</v>
      </c>
    </row>
    <row r="13" spans="1:13" ht="60" x14ac:dyDescent="0.25">
      <c r="A13" s="65" t="s">
        <v>478</v>
      </c>
      <c r="B13" s="130">
        <v>93176</v>
      </c>
      <c r="C13" s="180" t="s">
        <v>764</v>
      </c>
      <c r="D13" s="130" t="s">
        <v>47</v>
      </c>
      <c r="E13" s="67"/>
      <c r="F13" s="67"/>
      <c r="G13" s="67"/>
      <c r="H13" s="67"/>
      <c r="I13" s="67"/>
      <c r="J13" s="67"/>
      <c r="K13" s="67"/>
      <c r="L13" s="67"/>
      <c r="M13" s="166">
        <f>F13*G13*H13*I13*L13</f>
        <v>0</v>
      </c>
    </row>
    <row r="14" spans="1:13" ht="60" x14ac:dyDescent="0.25">
      <c r="A14" s="65" t="s">
        <v>479</v>
      </c>
      <c r="B14" s="130">
        <v>93176</v>
      </c>
      <c r="C14" s="180" t="s">
        <v>43</v>
      </c>
      <c r="D14" s="130" t="s">
        <v>47</v>
      </c>
      <c r="E14" s="67"/>
      <c r="F14" s="67"/>
      <c r="G14" s="67"/>
      <c r="H14" s="67"/>
      <c r="I14" s="67"/>
      <c r="J14" s="67"/>
      <c r="K14" s="67"/>
      <c r="L14" s="67"/>
      <c r="M14" s="166">
        <f>F14*G14*H14*I14*L14</f>
        <v>0</v>
      </c>
    </row>
    <row r="15" spans="1:13" ht="60" x14ac:dyDescent="0.25">
      <c r="A15" s="65" t="s">
        <v>765</v>
      </c>
      <c r="B15" s="130">
        <v>93177</v>
      </c>
      <c r="C15" s="180" t="s">
        <v>766</v>
      </c>
      <c r="D15" s="130" t="s">
        <v>47</v>
      </c>
      <c r="E15" s="67"/>
      <c r="F15" s="67"/>
      <c r="G15" s="67"/>
      <c r="H15" s="67"/>
      <c r="I15" s="67"/>
      <c r="J15" s="67"/>
      <c r="K15" s="67"/>
      <c r="L15" s="67"/>
      <c r="M15" s="166">
        <f t="shared" ref="M15:M20" si="1">F15*G15*H15*I15*L15</f>
        <v>0</v>
      </c>
    </row>
    <row r="16" spans="1:13" ht="60" x14ac:dyDescent="0.25">
      <c r="A16" s="65" t="s">
        <v>767</v>
      </c>
      <c r="B16" s="130">
        <v>93177</v>
      </c>
      <c r="C16" s="180" t="s">
        <v>768</v>
      </c>
      <c r="D16" s="130" t="s">
        <v>47</v>
      </c>
      <c r="E16" s="67"/>
      <c r="F16" s="67"/>
      <c r="G16" s="67"/>
      <c r="H16" s="67"/>
      <c r="I16" s="67"/>
      <c r="J16" s="67"/>
      <c r="K16" s="67"/>
      <c r="L16" s="67"/>
      <c r="M16" s="166">
        <f t="shared" si="1"/>
        <v>0</v>
      </c>
    </row>
    <row r="17" spans="1:13" ht="60" x14ac:dyDescent="0.25">
      <c r="A17" s="65" t="s">
        <v>769</v>
      </c>
      <c r="B17" s="130">
        <v>93177</v>
      </c>
      <c r="C17" s="180" t="s">
        <v>770</v>
      </c>
      <c r="D17" s="130" t="s">
        <v>47</v>
      </c>
      <c r="E17" s="67"/>
      <c r="F17" s="67"/>
      <c r="G17" s="67"/>
      <c r="H17" s="67"/>
      <c r="I17" s="67"/>
      <c r="J17" s="67"/>
      <c r="K17" s="67"/>
      <c r="L17" s="67"/>
      <c r="M17" s="166">
        <f t="shared" si="1"/>
        <v>0</v>
      </c>
    </row>
    <row r="18" spans="1:13" ht="60" x14ac:dyDescent="0.25">
      <c r="A18" s="65" t="s">
        <v>765</v>
      </c>
      <c r="B18" s="130">
        <v>93178</v>
      </c>
      <c r="C18" s="180" t="s">
        <v>771</v>
      </c>
      <c r="D18" s="130" t="s">
        <v>47</v>
      </c>
      <c r="E18" s="67"/>
      <c r="F18" s="67"/>
      <c r="G18" s="67"/>
      <c r="H18" s="67"/>
      <c r="I18" s="67"/>
      <c r="J18" s="67"/>
      <c r="K18" s="67"/>
      <c r="L18" s="67"/>
      <c r="M18" s="166">
        <f t="shared" si="1"/>
        <v>0</v>
      </c>
    </row>
    <row r="19" spans="1:13" ht="60" x14ac:dyDescent="0.25">
      <c r="A19" s="65" t="s">
        <v>767</v>
      </c>
      <c r="B19" s="130">
        <v>93178</v>
      </c>
      <c r="C19" s="180" t="s">
        <v>772</v>
      </c>
      <c r="D19" s="130" t="s">
        <v>47</v>
      </c>
      <c r="E19" s="67"/>
      <c r="F19" s="67"/>
      <c r="G19" s="67"/>
      <c r="H19" s="67"/>
      <c r="I19" s="67"/>
      <c r="J19" s="67"/>
      <c r="K19" s="67"/>
      <c r="L19" s="67"/>
      <c r="M19" s="166">
        <f t="shared" si="1"/>
        <v>0</v>
      </c>
    </row>
    <row r="20" spans="1:13" ht="60" x14ac:dyDescent="0.25">
      <c r="A20" s="65" t="s">
        <v>769</v>
      </c>
      <c r="B20" s="130">
        <v>93178</v>
      </c>
      <c r="C20" s="180" t="s">
        <v>773</v>
      </c>
      <c r="D20" s="130" t="s">
        <v>47</v>
      </c>
      <c r="E20" s="67"/>
      <c r="F20" s="67"/>
      <c r="G20" s="67"/>
      <c r="H20" s="67"/>
      <c r="I20" s="67"/>
      <c r="J20" s="67"/>
      <c r="K20" s="67"/>
      <c r="L20" s="67"/>
      <c r="M20" s="166">
        <f t="shared" si="1"/>
        <v>0</v>
      </c>
    </row>
    <row r="21" spans="1:13" ht="60" x14ac:dyDescent="0.25">
      <c r="A21" s="65" t="s">
        <v>774</v>
      </c>
      <c r="B21" s="130">
        <v>93179</v>
      </c>
      <c r="C21" s="180" t="s">
        <v>775</v>
      </c>
      <c r="D21" s="130" t="s">
        <v>47</v>
      </c>
      <c r="E21" s="67"/>
      <c r="F21" s="67"/>
      <c r="G21" s="67"/>
      <c r="H21" s="67"/>
      <c r="I21" s="67"/>
      <c r="J21" s="67"/>
      <c r="K21" s="67"/>
      <c r="L21" s="67"/>
      <c r="M21" s="166">
        <f>F21*G21*H21*I21*L21</f>
        <v>0</v>
      </c>
    </row>
    <row r="22" spans="1:13" ht="60" x14ac:dyDescent="0.25">
      <c r="A22" s="65" t="s">
        <v>776</v>
      </c>
      <c r="B22" s="130">
        <v>93179</v>
      </c>
      <c r="C22" s="180" t="s">
        <v>777</v>
      </c>
      <c r="D22" s="130" t="s">
        <v>47</v>
      </c>
      <c r="E22" s="67"/>
      <c r="F22" s="67"/>
      <c r="G22" s="67"/>
      <c r="H22" s="67"/>
      <c r="I22" s="67"/>
      <c r="J22" s="67"/>
      <c r="K22" s="67"/>
      <c r="L22" s="67"/>
      <c r="M22" s="166">
        <f t="shared" ref="M22:M23" si="2">F22*G22*H22*I22*L22</f>
        <v>0</v>
      </c>
    </row>
    <row r="23" spans="1:13" ht="60" x14ac:dyDescent="0.25">
      <c r="A23" s="65" t="s">
        <v>778</v>
      </c>
      <c r="B23" s="130">
        <v>93179</v>
      </c>
      <c r="C23" s="180" t="s">
        <v>45</v>
      </c>
      <c r="D23" s="130" t="s">
        <v>47</v>
      </c>
      <c r="E23" s="67"/>
      <c r="F23" s="67"/>
      <c r="G23" s="67"/>
      <c r="H23" s="67"/>
      <c r="I23" s="67"/>
      <c r="J23" s="67"/>
      <c r="K23" s="67"/>
      <c r="L23" s="67"/>
      <c r="M23" s="166">
        <f t="shared" si="2"/>
        <v>0</v>
      </c>
    </row>
  </sheetData>
  <mergeCells count="8">
    <mergeCell ref="B5:I5"/>
    <mergeCell ref="L5:L6"/>
    <mergeCell ref="B6:I6"/>
    <mergeCell ref="A1:M1"/>
    <mergeCell ref="A2:M2"/>
    <mergeCell ref="B3:I3"/>
    <mergeCell ref="L3:L4"/>
    <mergeCell ref="B4:I4"/>
  </mergeCells>
  <pageMargins left="0.511811024" right="0.511811024" top="0.78740157499999996" bottom="0.78740157499999996" header="0.31496062000000002" footer="0.3149606200000000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H24"/>
  <sheetViews>
    <sheetView topLeftCell="A22" workbookViewId="0">
      <selection activeCell="G7" sqref="G7"/>
    </sheetView>
  </sheetViews>
  <sheetFormatPr defaultRowHeight="15" x14ac:dyDescent="0.25"/>
  <cols>
    <col min="2" max="2" width="8.28515625" bestFit="1" customWidth="1"/>
    <col min="3" max="3" width="64.140625" customWidth="1"/>
    <col min="4" max="4" width="9.28515625" bestFit="1" customWidth="1"/>
    <col min="5" max="5" width="17.28515625" customWidth="1"/>
    <col min="6" max="6" width="14.85546875" customWidth="1"/>
    <col min="7" max="7" width="13.85546875" customWidth="1"/>
    <col min="8" max="8" width="15.42578125" customWidth="1"/>
  </cols>
  <sheetData>
    <row r="1" spans="1:8" ht="26.25" x14ac:dyDescent="0.25">
      <c r="A1" s="371"/>
      <c r="B1" s="372"/>
      <c r="C1" s="372"/>
      <c r="D1" s="372"/>
      <c r="E1" s="372"/>
      <c r="F1" s="372"/>
      <c r="G1" s="372"/>
      <c r="H1" s="372"/>
    </row>
    <row r="2" spans="1:8" ht="18.75" x14ac:dyDescent="0.25">
      <c r="A2" s="373" t="s">
        <v>782</v>
      </c>
      <c r="B2" s="374"/>
      <c r="C2" s="374"/>
      <c r="D2" s="374"/>
      <c r="E2" s="374"/>
      <c r="F2" s="374"/>
      <c r="G2" s="374"/>
      <c r="H2" s="374"/>
    </row>
    <row r="3" spans="1:8" x14ac:dyDescent="0.25">
      <c r="A3" s="2" t="s">
        <v>13</v>
      </c>
      <c r="B3" s="366"/>
      <c r="C3" s="367"/>
      <c r="D3" s="367"/>
      <c r="E3" s="367"/>
      <c r="F3" s="367"/>
      <c r="G3" s="375" t="s">
        <v>17</v>
      </c>
      <c r="H3" s="124" t="s">
        <v>18</v>
      </c>
    </row>
    <row r="4" spans="1:8" x14ac:dyDescent="0.25">
      <c r="A4" s="2" t="s">
        <v>14</v>
      </c>
      <c r="B4" s="377"/>
      <c r="C4" s="378"/>
      <c r="D4" s="378"/>
      <c r="E4" s="378"/>
      <c r="F4" s="378"/>
      <c r="G4" s="376"/>
      <c r="H4" s="125">
        <v>43113</v>
      </c>
    </row>
    <row r="5" spans="1:8" x14ac:dyDescent="0.25">
      <c r="A5" s="2" t="s">
        <v>15</v>
      </c>
      <c r="B5" s="366"/>
      <c r="C5" s="367"/>
      <c r="D5" s="367"/>
      <c r="E5" s="367"/>
      <c r="F5" s="367"/>
      <c r="G5" s="317">
        <f>BDI!I22</f>
        <v>0.31126118815198645</v>
      </c>
      <c r="H5" s="124" t="s">
        <v>19</v>
      </c>
    </row>
    <row r="6" spans="1:8" x14ac:dyDescent="0.25">
      <c r="A6" s="63" t="s">
        <v>16</v>
      </c>
      <c r="B6" s="383"/>
      <c r="C6" s="384"/>
      <c r="D6" s="384"/>
      <c r="E6" s="384"/>
      <c r="F6" s="384"/>
      <c r="G6" s="382"/>
      <c r="H6" s="126">
        <v>42917</v>
      </c>
    </row>
    <row r="7" spans="1:8" ht="30" x14ac:dyDescent="0.25">
      <c r="A7" s="113" t="s">
        <v>487</v>
      </c>
      <c r="B7" s="113" t="s">
        <v>1</v>
      </c>
      <c r="C7" s="113" t="s">
        <v>739</v>
      </c>
      <c r="D7" s="113" t="s">
        <v>315</v>
      </c>
      <c r="E7" s="113" t="s">
        <v>740</v>
      </c>
      <c r="F7" s="113" t="s">
        <v>741</v>
      </c>
      <c r="G7" s="113" t="s">
        <v>742</v>
      </c>
      <c r="H7" s="113" t="s">
        <v>743</v>
      </c>
    </row>
    <row r="8" spans="1:8" ht="15.75" x14ac:dyDescent="0.25">
      <c r="A8" s="181" t="s">
        <v>54</v>
      </c>
      <c r="B8" s="130">
        <v>93358</v>
      </c>
      <c r="C8" s="174" t="s">
        <v>129</v>
      </c>
      <c r="D8" s="129" t="s">
        <v>33</v>
      </c>
      <c r="E8" s="67"/>
      <c r="F8" s="67"/>
      <c r="G8" s="67"/>
      <c r="H8" s="131">
        <f>E8*F8*G8</f>
        <v>0</v>
      </c>
    </row>
    <row r="9" spans="1:8" ht="60" x14ac:dyDescent="0.25">
      <c r="A9" s="181" t="s">
        <v>55</v>
      </c>
      <c r="B9" s="130">
        <v>94267</v>
      </c>
      <c r="C9" s="196" t="s">
        <v>114</v>
      </c>
      <c r="D9" s="129" t="s">
        <v>49</v>
      </c>
      <c r="E9" s="67"/>
      <c r="F9" s="67"/>
      <c r="G9" s="67"/>
      <c r="H9" s="131">
        <f>E9</f>
        <v>0</v>
      </c>
    </row>
    <row r="10" spans="1:8" ht="60" x14ac:dyDescent="0.25">
      <c r="A10" s="181" t="s">
        <v>75</v>
      </c>
      <c r="B10" s="130">
        <v>94268</v>
      </c>
      <c r="C10" s="196" t="s">
        <v>115</v>
      </c>
      <c r="D10" s="129" t="s">
        <v>49</v>
      </c>
      <c r="E10" s="67"/>
      <c r="F10" s="67"/>
      <c r="G10" s="67"/>
      <c r="H10" s="131">
        <f t="shared" ref="H10:H24" si="0">E10</f>
        <v>0</v>
      </c>
    </row>
    <row r="11" spans="1:8" ht="60" x14ac:dyDescent="0.25">
      <c r="A11" s="181" t="s">
        <v>145</v>
      </c>
      <c r="B11" s="130">
        <v>94269</v>
      </c>
      <c r="C11" s="196" t="s">
        <v>114</v>
      </c>
      <c r="D11" s="129" t="s">
        <v>49</v>
      </c>
      <c r="E11" s="67"/>
      <c r="F11" s="67"/>
      <c r="G11" s="67"/>
      <c r="H11" s="131">
        <f t="shared" si="0"/>
        <v>0</v>
      </c>
    </row>
    <row r="12" spans="1:8" ht="60" x14ac:dyDescent="0.25">
      <c r="A12" s="181" t="s">
        <v>146</v>
      </c>
      <c r="B12" s="130">
        <v>94270</v>
      </c>
      <c r="C12" s="196" t="s">
        <v>116</v>
      </c>
      <c r="D12" s="129" t="s">
        <v>49</v>
      </c>
      <c r="E12" s="67"/>
      <c r="F12" s="67"/>
      <c r="G12" s="67"/>
      <c r="H12" s="131">
        <f t="shared" si="0"/>
        <v>0</v>
      </c>
    </row>
    <row r="13" spans="1:8" ht="60" x14ac:dyDescent="0.25">
      <c r="A13" s="181" t="s">
        <v>147</v>
      </c>
      <c r="B13" s="130">
        <v>94271</v>
      </c>
      <c r="C13" s="196" t="s">
        <v>117</v>
      </c>
      <c r="D13" s="129" t="s">
        <v>49</v>
      </c>
      <c r="E13" s="67"/>
      <c r="F13" s="67"/>
      <c r="G13" s="67"/>
      <c r="H13" s="131">
        <f t="shared" si="0"/>
        <v>0</v>
      </c>
    </row>
    <row r="14" spans="1:8" ht="60" x14ac:dyDescent="0.25">
      <c r="A14" s="181" t="s">
        <v>148</v>
      </c>
      <c r="B14" s="130">
        <v>94272</v>
      </c>
      <c r="C14" s="196" t="s">
        <v>118</v>
      </c>
      <c r="D14" s="129" t="s">
        <v>49</v>
      </c>
      <c r="E14" s="67"/>
      <c r="F14" s="67"/>
      <c r="G14" s="67"/>
      <c r="H14" s="131">
        <f t="shared" si="0"/>
        <v>0</v>
      </c>
    </row>
    <row r="15" spans="1:8" ht="60" x14ac:dyDescent="0.25">
      <c r="A15" s="181" t="s">
        <v>149</v>
      </c>
      <c r="B15" s="130">
        <v>94273</v>
      </c>
      <c r="C15" s="196" t="s">
        <v>119</v>
      </c>
      <c r="D15" s="129" t="s">
        <v>49</v>
      </c>
      <c r="E15" s="67"/>
      <c r="F15" s="67"/>
      <c r="G15" s="67"/>
      <c r="H15" s="131">
        <f t="shared" si="0"/>
        <v>0</v>
      </c>
    </row>
    <row r="16" spans="1:8" ht="60" x14ac:dyDescent="0.25">
      <c r="A16" s="181" t="s">
        <v>340</v>
      </c>
      <c r="B16" s="130">
        <v>94274</v>
      </c>
      <c r="C16" s="196" t="s">
        <v>120</v>
      </c>
      <c r="D16" s="129" t="s">
        <v>49</v>
      </c>
      <c r="E16" s="67"/>
      <c r="F16" s="67"/>
      <c r="G16" s="67"/>
      <c r="H16" s="131">
        <f t="shared" si="0"/>
        <v>0</v>
      </c>
    </row>
    <row r="17" spans="1:8" ht="30" x14ac:dyDescent="0.25">
      <c r="A17" s="181" t="s">
        <v>341</v>
      </c>
      <c r="B17" s="130">
        <v>94281</v>
      </c>
      <c r="C17" s="196" t="s">
        <v>121</v>
      </c>
      <c r="D17" s="129" t="s">
        <v>49</v>
      </c>
      <c r="E17" s="67"/>
      <c r="F17" s="67"/>
      <c r="G17" s="67"/>
      <c r="H17" s="131">
        <f t="shared" si="0"/>
        <v>0</v>
      </c>
    </row>
    <row r="18" spans="1:8" ht="30" x14ac:dyDescent="0.25">
      <c r="A18" s="181" t="s">
        <v>342</v>
      </c>
      <c r="B18" s="130">
        <v>94282</v>
      </c>
      <c r="C18" s="196" t="s">
        <v>122</v>
      </c>
      <c r="D18" s="129" t="s">
        <v>49</v>
      </c>
      <c r="E18" s="67"/>
      <c r="F18" s="67"/>
      <c r="G18" s="67"/>
      <c r="H18" s="131">
        <f t="shared" si="0"/>
        <v>0</v>
      </c>
    </row>
    <row r="19" spans="1:8" ht="30" x14ac:dyDescent="0.25">
      <c r="A19" s="181" t="s">
        <v>343</v>
      </c>
      <c r="B19" s="130">
        <v>94283</v>
      </c>
      <c r="C19" s="196" t="s">
        <v>123</v>
      </c>
      <c r="D19" s="129" t="s">
        <v>49</v>
      </c>
      <c r="E19" s="67"/>
      <c r="F19" s="67"/>
      <c r="G19" s="67"/>
      <c r="H19" s="131">
        <f t="shared" si="0"/>
        <v>0</v>
      </c>
    </row>
    <row r="20" spans="1:8" ht="30" x14ac:dyDescent="0.25">
      <c r="A20" s="181" t="s">
        <v>344</v>
      </c>
      <c r="B20" s="130">
        <v>94284</v>
      </c>
      <c r="C20" s="196" t="s">
        <v>124</v>
      </c>
      <c r="D20" s="129" t="s">
        <v>49</v>
      </c>
      <c r="E20" s="67"/>
      <c r="F20" s="67"/>
      <c r="G20" s="67"/>
      <c r="H20" s="131">
        <f t="shared" si="0"/>
        <v>0</v>
      </c>
    </row>
    <row r="21" spans="1:8" ht="30" x14ac:dyDescent="0.25">
      <c r="A21" s="181" t="s">
        <v>150</v>
      </c>
      <c r="B21" s="130">
        <v>94287</v>
      </c>
      <c r="C21" s="196" t="s">
        <v>125</v>
      </c>
      <c r="D21" s="129" t="s">
        <v>49</v>
      </c>
      <c r="E21" s="67"/>
      <c r="F21" s="67"/>
      <c r="G21" s="67"/>
      <c r="H21" s="131">
        <f t="shared" si="0"/>
        <v>0</v>
      </c>
    </row>
    <row r="22" spans="1:8" ht="30" x14ac:dyDescent="0.25">
      <c r="A22" s="181" t="s">
        <v>168</v>
      </c>
      <c r="B22" s="130">
        <v>94288</v>
      </c>
      <c r="C22" s="196" t="s">
        <v>126</v>
      </c>
      <c r="D22" s="129" t="s">
        <v>49</v>
      </c>
      <c r="E22" s="67"/>
      <c r="F22" s="67"/>
      <c r="G22" s="67"/>
      <c r="H22" s="131">
        <f t="shared" si="0"/>
        <v>0</v>
      </c>
    </row>
    <row r="23" spans="1:8" ht="30" x14ac:dyDescent="0.25">
      <c r="A23" s="181" t="s">
        <v>169</v>
      </c>
      <c r="B23" s="130">
        <v>94289</v>
      </c>
      <c r="C23" s="196" t="s">
        <v>127</v>
      </c>
      <c r="D23" s="129" t="s">
        <v>49</v>
      </c>
      <c r="E23" s="67"/>
      <c r="F23" s="67"/>
      <c r="G23" s="67"/>
      <c r="H23" s="131">
        <f t="shared" si="0"/>
        <v>0</v>
      </c>
    </row>
    <row r="24" spans="1:8" ht="30" x14ac:dyDescent="0.25">
      <c r="A24" s="181" t="s">
        <v>170</v>
      </c>
      <c r="B24" s="130">
        <v>94290</v>
      </c>
      <c r="C24" s="196" t="s">
        <v>128</v>
      </c>
      <c r="D24" s="129" t="s">
        <v>49</v>
      </c>
      <c r="E24" s="67"/>
      <c r="F24" s="67"/>
      <c r="G24" s="67"/>
      <c r="H24" s="131">
        <f t="shared" si="0"/>
        <v>0</v>
      </c>
    </row>
  </sheetData>
  <mergeCells count="8">
    <mergeCell ref="B5:F5"/>
    <mergeCell ref="G5:G6"/>
    <mergeCell ref="B6:F6"/>
    <mergeCell ref="A1:H1"/>
    <mergeCell ref="A2:H2"/>
    <mergeCell ref="B3:F3"/>
    <mergeCell ref="G3:G4"/>
    <mergeCell ref="B4:F4"/>
  </mergeCells>
  <pageMargins left="0.511811024" right="0.511811024" top="0.78740157499999996" bottom="0.78740157499999996" header="0.31496062000000002" footer="0.3149606200000000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I114"/>
  <sheetViews>
    <sheetView workbookViewId="0">
      <selection activeCell="H7" sqref="H7"/>
    </sheetView>
  </sheetViews>
  <sheetFormatPr defaultRowHeight="15" x14ac:dyDescent="0.25"/>
  <cols>
    <col min="2" max="2" width="9.85546875" bestFit="1" customWidth="1"/>
    <col min="3" max="3" width="55.140625" customWidth="1"/>
    <col min="5" max="5" width="18.42578125" customWidth="1"/>
    <col min="6" max="6" width="18.85546875" customWidth="1"/>
    <col min="7" max="7" width="16.42578125" customWidth="1"/>
    <col min="8" max="8" width="15.42578125" bestFit="1" customWidth="1"/>
    <col min="9" max="9" width="15.5703125" style="211" customWidth="1"/>
  </cols>
  <sheetData>
    <row r="1" spans="1:9" ht="26.25" x14ac:dyDescent="0.25">
      <c r="A1" s="371"/>
      <c r="B1" s="372"/>
      <c r="C1" s="372"/>
      <c r="D1" s="372"/>
      <c r="E1" s="372"/>
      <c r="F1" s="372"/>
      <c r="G1" s="372"/>
      <c r="H1" s="372"/>
      <c r="I1" s="372"/>
    </row>
    <row r="2" spans="1:9" ht="18.75" x14ac:dyDescent="0.25">
      <c r="A2" s="373" t="s">
        <v>784</v>
      </c>
      <c r="B2" s="374"/>
      <c r="C2" s="374"/>
      <c r="D2" s="374"/>
      <c r="E2" s="374"/>
      <c r="F2" s="374"/>
      <c r="G2" s="374"/>
      <c r="H2" s="374"/>
      <c r="I2" s="374"/>
    </row>
    <row r="3" spans="1:9" x14ac:dyDescent="0.25">
      <c r="A3" s="2" t="s">
        <v>13</v>
      </c>
      <c r="B3" s="366"/>
      <c r="C3" s="367"/>
      <c r="D3" s="367"/>
      <c r="E3" s="367"/>
      <c r="F3" s="367"/>
      <c r="G3" s="367"/>
      <c r="H3" s="375" t="s">
        <v>17</v>
      </c>
      <c r="I3" s="199" t="s">
        <v>18</v>
      </c>
    </row>
    <row r="4" spans="1:9" x14ac:dyDescent="0.25">
      <c r="A4" s="2" t="s">
        <v>14</v>
      </c>
      <c r="B4" s="377"/>
      <c r="C4" s="378"/>
      <c r="D4" s="378"/>
      <c r="E4" s="378"/>
      <c r="F4" s="378"/>
      <c r="G4" s="378"/>
      <c r="H4" s="376"/>
      <c r="I4" s="200">
        <v>43113</v>
      </c>
    </row>
    <row r="5" spans="1:9" x14ac:dyDescent="0.25">
      <c r="A5" s="2" t="s">
        <v>15</v>
      </c>
      <c r="B5" s="366"/>
      <c r="C5" s="367"/>
      <c r="D5" s="367"/>
      <c r="E5" s="367"/>
      <c r="F5" s="367"/>
      <c r="G5" s="367"/>
      <c r="H5" s="317">
        <f>BDI!I22</f>
        <v>0.31126118815198645</v>
      </c>
      <c r="I5" s="199" t="s">
        <v>19</v>
      </c>
    </row>
    <row r="6" spans="1:9" x14ac:dyDescent="0.25">
      <c r="A6" s="63" t="s">
        <v>16</v>
      </c>
      <c r="B6" s="383"/>
      <c r="C6" s="384"/>
      <c r="D6" s="384"/>
      <c r="E6" s="384"/>
      <c r="F6" s="384"/>
      <c r="G6" s="384"/>
      <c r="H6" s="382"/>
      <c r="I6" s="201">
        <v>42917</v>
      </c>
    </row>
    <row r="7" spans="1:9" ht="30" x14ac:dyDescent="0.25">
      <c r="A7" s="113" t="s">
        <v>487</v>
      </c>
      <c r="B7" s="113" t="s">
        <v>1</v>
      </c>
      <c r="C7" s="113" t="s">
        <v>739</v>
      </c>
      <c r="D7" s="113" t="s">
        <v>315</v>
      </c>
      <c r="E7" s="113" t="s">
        <v>785</v>
      </c>
      <c r="F7" s="113" t="s">
        <v>740</v>
      </c>
      <c r="G7" s="113" t="s">
        <v>741</v>
      </c>
      <c r="H7" s="113" t="s">
        <v>786</v>
      </c>
      <c r="I7" s="113" t="s">
        <v>743</v>
      </c>
    </row>
    <row r="8" spans="1:9" x14ac:dyDescent="0.25">
      <c r="A8" s="202" t="s">
        <v>52</v>
      </c>
      <c r="B8" s="385" t="s">
        <v>199</v>
      </c>
      <c r="C8" s="385"/>
      <c r="D8" s="385"/>
      <c r="E8" s="385"/>
      <c r="F8" s="385"/>
      <c r="G8" s="385"/>
      <c r="H8" s="385"/>
      <c r="I8" s="385"/>
    </row>
    <row r="9" spans="1:9" ht="75" x14ac:dyDescent="0.25">
      <c r="A9" s="203" t="s">
        <v>345</v>
      </c>
      <c r="B9" s="203">
        <v>90099</v>
      </c>
      <c r="C9" s="204" t="s">
        <v>787</v>
      </c>
      <c r="D9" s="129" t="s">
        <v>33</v>
      </c>
      <c r="E9" s="129"/>
      <c r="F9" s="67"/>
      <c r="G9" s="67"/>
      <c r="H9" s="67"/>
      <c r="I9" s="212">
        <f>F9*G9*H9</f>
        <v>0</v>
      </c>
    </row>
    <row r="10" spans="1:9" ht="75" x14ac:dyDescent="0.25">
      <c r="A10" s="203" t="s">
        <v>346</v>
      </c>
      <c r="B10" s="203">
        <v>90100</v>
      </c>
      <c r="C10" s="205" t="s">
        <v>161</v>
      </c>
      <c r="D10" s="129" t="s">
        <v>33</v>
      </c>
      <c r="E10" s="129"/>
      <c r="F10" s="67"/>
      <c r="G10" s="67"/>
      <c r="H10" s="67"/>
      <c r="I10" s="212">
        <f t="shared" ref="I10:I16" si="0">F10*G10*H10</f>
        <v>0</v>
      </c>
    </row>
    <row r="11" spans="1:9" ht="90" x14ac:dyDescent="0.25">
      <c r="A11" s="203" t="s">
        <v>347</v>
      </c>
      <c r="B11" s="203">
        <v>90101</v>
      </c>
      <c r="C11" s="205" t="s">
        <v>162</v>
      </c>
      <c r="D11" s="129" t="s">
        <v>33</v>
      </c>
      <c r="E11" s="129"/>
      <c r="F11" s="67"/>
      <c r="G11" s="67"/>
      <c r="H11" s="67"/>
      <c r="I11" s="212">
        <f t="shared" si="0"/>
        <v>0</v>
      </c>
    </row>
    <row r="12" spans="1:9" ht="90" x14ac:dyDescent="0.25">
      <c r="A12" s="203" t="s">
        <v>348</v>
      </c>
      <c r="B12" s="203">
        <v>90102</v>
      </c>
      <c r="C12" s="206" t="s">
        <v>163</v>
      </c>
      <c r="D12" s="129" t="s">
        <v>33</v>
      </c>
      <c r="E12" s="129"/>
      <c r="F12" s="67"/>
      <c r="G12" s="67"/>
      <c r="H12" s="67"/>
      <c r="I12" s="212">
        <f t="shared" si="0"/>
        <v>0</v>
      </c>
    </row>
    <row r="13" spans="1:9" ht="105" x14ac:dyDescent="0.25">
      <c r="A13" s="203" t="s">
        <v>349</v>
      </c>
      <c r="B13" s="203">
        <v>90105</v>
      </c>
      <c r="C13" s="206" t="s">
        <v>164</v>
      </c>
      <c r="D13" s="129" t="s">
        <v>33</v>
      </c>
      <c r="E13" s="129"/>
      <c r="F13" s="67"/>
      <c r="G13" s="67"/>
      <c r="H13" s="67"/>
      <c r="I13" s="212">
        <f t="shared" si="0"/>
        <v>0</v>
      </c>
    </row>
    <row r="14" spans="1:9" ht="75" x14ac:dyDescent="0.25">
      <c r="A14" s="203" t="s">
        <v>350</v>
      </c>
      <c r="B14" s="203">
        <v>90106</v>
      </c>
      <c r="C14" s="205" t="s">
        <v>165</v>
      </c>
      <c r="D14" s="129" t="s">
        <v>33</v>
      </c>
      <c r="E14" s="129"/>
      <c r="F14" s="67"/>
      <c r="G14" s="67"/>
      <c r="H14" s="67"/>
      <c r="I14" s="212">
        <f t="shared" si="0"/>
        <v>0</v>
      </c>
    </row>
    <row r="15" spans="1:9" ht="90" x14ac:dyDescent="0.25">
      <c r="A15" s="203" t="s">
        <v>351</v>
      </c>
      <c r="B15" s="203">
        <v>90107</v>
      </c>
      <c r="C15" s="205" t="s">
        <v>166</v>
      </c>
      <c r="D15" s="129" t="s">
        <v>33</v>
      </c>
      <c r="E15" s="129"/>
      <c r="F15" s="67"/>
      <c r="G15" s="67"/>
      <c r="H15" s="67"/>
      <c r="I15" s="212">
        <f t="shared" si="0"/>
        <v>0</v>
      </c>
    </row>
    <row r="16" spans="1:9" ht="90" x14ac:dyDescent="0.25">
      <c r="A16" s="203" t="s">
        <v>352</v>
      </c>
      <c r="B16" s="203">
        <v>90108</v>
      </c>
      <c r="C16" s="206" t="s">
        <v>167</v>
      </c>
      <c r="D16" s="129" t="s">
        <v>33</v>
      </c>
      <c r="E16" s="129"/>
      <c r="F16" s="67"/>
      <c r="G16" s="67"/>
      <c r="H16" s="67"/>
      <c r="I16" s="212">
        <f t="shared" si="0"/>
        <v>0</v>
      </c>
    </row>
    <row r="17" spans="1:9" x14ac:dyDescent="0.25">
      <c r="A17" s="202" t="s">
        <v>53</v>
      </c>
      <c r="B17" s="385" t="s">
        <v>200</v>
      </c>
      <c r="C17" s="385"/>
      <c r="D17" s="385"/>
      <c r="E17" s="385"/>
      <c r="F17" s="385"/>
      <c r="G17" s="385"/>
      <c r="H17" s="385"/>
      <c r="I17" s="385"/>
    </row>
    <row r="18" spans="1:9" ht="45" x14ac:dyDescent="0.25">
      <c r="A18" s="203" t="s">
        <v>353</v>
      </c>
      <c r="B18" s="203">
        <v>94037</v>
      </c>
      <c r="C18" s="206" t="s">
        <v>191</v>
      </c>
      <c r="D18" s="129" t="s">
        <v>23</v>
      </c>
      <c r="E18" s="129"/>
      <c r="F18" s="67"/>
      <c r="G18" s="67"/>
      <c r="H18" s="67"/>
      <c r="I18" s="212">
        <f>F18*G18</f>
        <v>0</v>
      </c>
    </row>
    <row r="19" spans="1:9" ht="60" x14ac:dyDescent="0.25">
      <c r="A19" s="203" t="s">
        <v>354</v>
      </c>
      <c r="B19" s="203">
        <v>94038</v>
      </c>
      <c r="C19" s="206" t="s">
        <v>192</v>
      </c>
      <c r="D19" s="129" t="s">
        <v>23</v>
      </c>
      <c r="E19" s="129"/>
      <c r="F19" s="67"/>
      <c r="G19" s="67"/>
      <c r="H19" s="67"/>
      <c r="I19" s="212">
        <f t="shared" ref="I19:I38" si="1">F19*G19</f>
        <v>0</v>
      </c>
    </row>
    <row r="20" spans="1:9" ht="60" x14ac:dyDescent="0.25">
      <c r="A20" s="203" t="s">
        <v>355</v>
      </c>
      <c r="B20" s="203">
        <v>94039</v>
      </c>
      <c r="C20" s="206" t="s">
        <v>193</v>
      </c>
      <c r="D20" s="129" t="s">
        <v>23</v>
      </c>
      <c r="E20" s="129"/>
      <c r="F20" s="67"/>
      <c r="G20" s="67"/>
      <c r="H20" s="67"/>
      <c r="I20" s="212">
        <f t="shared" si="1"/>
        <v>0</v>
      </c>
    </row>
    <row r="21" spans="1:9" ht="60" x14ac:dyDescent="0.25">
      <c r="A21" s="203" t="s">
        <v>356</v>
      </c>
      <c r="B21" s="203">
        <v>94040</v>
      </c>
      <c r="C21" s="206" t="s">
        <v>195</v>
      </c>
      <c r="D21" s="129" t="s">
        <v>23</v>
      </c>
      <c r="E21" s="129"/>
      <c r="F21" s="67"/>
      <c r="G21" s="67"/>
      <c r="H21" s="67"/>
      <c r="I21" s="212">
        <f t="shared" si="1"/>
        <v>0</v>
      </c>
    </row>
    <row r="22" spans="1:9" ht="60" x14ac:dyDescent="0.25">
      <c r="A22" s="203" t="s">
        <v>357</v>
      </c>
      <c r="B22" s="203">
        <v>94043</v>
      </c>
      <c r="C22" s="206" t="s">
        <v>194</v>
      </c>
      <c r="D22" s="129" t="s">
        <v>23</v>
      </c>
      <c r="E22" s="129"/>
      <c r="F22" s="67"/>
      <c r="G22" s="67"/>
      <c r="H22" s="67"/>
      <c r="I22" s="212">
        <f t="shared" si="1"/>
        <v>0</v>
      </c>
    </row>
    <row r="23" spans="1:9" ht="60" x14ac:dyDescent="0.25">
      <c r="A23" s="203" t="s">
        <v>358</v>
      </c>
      <c r="B23" s="203">
        <v>94044</v>
      </c>
      <c r="C23" s="206" t="s">
        <v>198</v>
      </c>
      <c r="D23" s="129" t="s">
        <v>23</v>
      </c>
      <c r="E23" s="129"/>
      <c r="F23" s="67"/>
      <c r="G23" s="67"/>
      <c r="H23" s="67"/>
      <c r="I23" s="212">
        <f t="shared" si="1"/>
        <v>0</v>
      </c>
    </row>
    <row r="24" spans="1:9" ht="60" x14ac:dyDescent="0.25">
      <c r="A24" s="203" t="s">
        <v>359</v>
      </c>
      <c r="B24" s="203">
        <v>94045</v>
      </c>
      <c r="C24" s="206" t="s">
        <v>196</v>
      </c>
      <c r="D24" s="129" t="s">
        <v>23</v>
      </c>
      <c r="E24" s="129"/>
      <c r="F24" s="67"/>
      <c r="G24" s="67"/>
      <c r="H24" s="67"/>
      <c r="I24" s="212">
        <f t="shared" si="1"/>
        <v>0</v>
      </c>
    </row>
    <row r="25" spans="1:9" ht="60" x14ac:dyDescent="0.25">
      <c r="A25" s="203" t="s">
        <v>360</v>
      </c>
      <c r="B25" s="203">
        <v>94046</v>
      </c>
      <c r="C25" s="206" t="s">
        <v>197</v>
      </c>
      <c r="D25" s="129" t="s">
        <v>23</v>
      </c>
      <c r="E25" s="129"/>
      <c r="F25" s="67"/>
      <c r="G25" s="67"/>
      <c r="H25" s="67"/>
      <c r="I25" s="212">
        <f t="shared" si="1"/>
        <v>0</v>
      </c>
    </row>
    <row r="26" spans="1:9" ht="60" x14ac:dyDescent="0.25">
      <c r="A26" s="203" t="s">
        <v>361</v>
      </c>
      <c r="B26" s="203">
        <v>94049</v>
      </c>
      <c r="C26" s="207" t="s">
        <v>239</v>
      </c>
      <c r="D26" s="129" t="s">
        <v>23</v>
      </c>
      <c r="E26" s="129"/>
      <c r="F26" s="67"/>
      <c r="G26" s="67"/>
      <c r="H26" s="67"/>
      <c r="I26" s="212">
        <f t="shared" si="1"/>
        <v>0</v>
      </c>
    </row>
    <row r="27" spans="1:9" ht="75" x14ac:dyDescent="0.25">
      <c r="A27" s="203" t="s">
        <v>362</v>
      </c>
      <c r="B27" s="203">
        <v>94050</v>
      </c>
      <c r="C27" s="206" t="s">
        <v>240</v>
      </c>
      <c r="D27" s="129" t="s">
        <v>23</v>
      </c>
      <c r="E27" s="129"/>
      <c r="F27" s="67"/>
      <c r="G27" s="67"/>
      <c r="H27" s="67"/>
      <c r="I27" s="212">
        <f t="shared" si="1"/>
        <v>0</v>
      </c>
    </row>
    <row r="28" spans="1:9" ht="60" x14ac:dyDescent="0.25">
      <c r="A28" s="203" t="s">
        <v>363</v>
      </c>
      <c r="B28" s="203">
        <v>94051</v>
      </c>
      <c r="C28" s="206" t="s">
        <v>241</v>
      </c>
      <c r="D28" s="129" t="s">
        <v>23</v>
      </c>
      <c r="E28" s="129"/>
      <c r="F28" s="67"/>
      <c r="G28" s="67"/>
      <c r="H28" s="67"/>
      <c r="I28" s="212">
        <f t="shared" si="1"/>
        <v>0</v>
      </c>
    </row>
    <row r="29" spans="1:9" ht="60" x14ac:dyDescent="0.25">
      <c r="A29" s="203" t="s">
        <v>364</v>
      </c>
      <c r="B29" s="203">
        <v>94052</v>
      </c>
      <c r="C29" s="206" t="s">
        <v>242</v>
      </c>
      <c r="D29" s="129" t="s">
        <v>23</v>
      </c>
      <c r="E29" s="129"/>
      <c r="F29" s="67"/>
      <c r="G29" s="67"/>
      <c r="H29" s="67"/>
      <c r="I29" s="212">
        <f t="shared" si="1"/>
        <v>0</v>
      </c>
    </row>
    <row r="30" spans="1:9" ht="60" x14ac:dyDescent="0.25">
      <c r="A30" s="203" t="s">
        <v>365</v>
      </c>
      <c r="B30" s="203">
        <v>94055</v>
      </c>
      <c r="C30" s="206" t="s">
        <v>243</v>
      </c>
      <c r="D30" s="129" t="s">
        <v>23</v>
      </c>
      <c r="E30" s="129"/>
      <c r="F30" s="67"/>
      <c r="G30" s="67"/>
      <c r="H30" s="67"/>
      <c r="I30" s="212">
        <f t="shared" si="1"/>
        <v>0</v>
      </c>
    </row>
    <row r="31" spans="1:9" ht="75" x14ac:dyDescent="0.25">
      <c r="A31" s="203" t="s">
        <v>366</v>
      </c>
      <c r="B31" s="203">
        <v>94056</v>
      </c>
      <c r="C31" s="206" t="s">
        <v>244</v>
      </c>
      <c r="D31" s="129" t="s">
        <v>23</v>
      </c>
      <c r="E31" s="129"/>
      <c r="F31" s="67"/>
      <c r="G31" s="67"/>
      <c r="H31" s="67"/>
      <c r="I31" s="212">
        <f t="shared" si="1"/>
        <v>0</v>
      </c>
    </row>
    <row r="32" spans="1:9" ht="60" x14ac:dyDescent="0.25">
      <c r="A32" s="203" t="s">
        <v>367</v>
      </c>
      <c r="B32" s="203">
        <v>94057</v>
      </c>
      <c r="C32" s="206" t="s">
        <v>245</v>
      </c>
      <c r="D32" s="129" t="s">
        <v>23</v>
      </c>
      <c r="E32" s="129"/>
      <c r="F32" s="67"/>
      <c r="G32" s="67"/>
      <c r="H32" s="67"/>
      <c r="I32" s="212">
        <f t="shared" si="1"/>
        <v>0</v>
      </c>
    </row>
    <row r="33" spans="1:9" ht="60" x14ac:dyDescent="0.25">
      <c r="A33" s="203" t="s">
        <v>368</v>
      </c>
      <c r="B33" s="203">
        <v>94058</v>
      </c>
      <c r="C33" s="206" t="s">
        <v>246</v>
      </c>
      <c r="D33" s="129" t="s">
        <v>23</v>
      </c>
      <c r="E33" s="129"/>
      <c r="F33" s="67"/>
      <c r="G33" s="67"/>
      <c r="H33" s="67"/>
      <c r="I33" s="212">
        <f t="shared" si="1"/>
        <v>0</v>
      </c>
    </row>
    <row r="34" spans="1:9" x14ac:dyDescent="0.25">
      <c r="A34" s="202" t="s">
        <v>151</v>
      </c>
      <c r="B34" s="385" t="s">
        <v>202</v>
      </c>
      <c r="C34" s="385"/>
      <c r="D34" s="385"/>
      <c r="E34" s="385"/>
      <c r="F34" s="385"/>
      <c r="G34" s="385"/>
      <c r="H34" s="385"/>
      <c r="I34" s="385"/>
    </row>
    <row r="35" spans="1:9" ht="45" x14ac:dyDescent="0.25">
      <c r="A35" s="203" t="s">
        <v>369</v>
      </c>
      <c r="B35" s="203">
        <v>94097</v>
      </c>
      <c r="C35" s="206" t="s">
        <v>171</v>
      </c>
      <c r="D35" s="208" t="s">
        <v>23</v>
      </c>
      <c r="E35" s="208"/>
      <c r="F35" s="67"/>
      <c r="G35" s="67"/>
      <c r="H35" s="67"/>
      <c r="I35" s="212">
        <f t="shared" si="1"/>
        <v>0</v>
      </c>
    </row>
    <row r="36" spans="1:9" ht="45" x14ac:dyDescent="0.25">
      <c r="A36" s="203" t="s">
        <v>370</v>
      </c>
      <c r="B36" s="203">
        <v>94098</v>
      </c>
      <c r="C36" s="206" t="s">
        <v>172</v>
      </c>
      <c r="D36" s="208" t="s">
        <v>23</v>
      </c>
      <c r="E36" s="208"/>
      <c r="F36" s="67"/>
      <c r="G36" s="67"/>
      <c r="H36" s="67"/>
      <c r="I36" s="212">
        <f t="shared" si="1"/>
        <v>0</v>
      </c>
    </row>
    <row r="37" spans="1:9" ht="45" x14ac:dyDescent="0.25">
      <c r="A37" s="203" t="s">
        <v>371</v>
      </c>
      <c r="B37" s="203">
        <v>94099</v>
      </c>
      <c r="C37" s="206" t="s">
        <v>173</v>
      </c>
      <c r="D37" s="208" t="s">
        <v>23</v>
      </c>
      <c r="E37" s="208"/>
      <c r="F37" s="67"/>
      <c r="G37" s="67"/>
      <c r="H37" s="67"/>
      <c r="I37" s="212">
        <f t="shared" si="1"/>
        <v>0</v>
      </c>
    </row>
    <row r="38" spans="1:9" ht="45" x14ac:dyDescent="0.25">
      <c r="A38" s="203" t="s">
        <v>372</v>
      </c>
      <c r="B38" s="203">
        <v>94100</v>
      </c>
      <c r="C38" s="205" t="s">
        <v>174</v>
      </c>
      <c r="D38" s="208" t="s">
        <v>23</v>
      </c>
      <c r="E38" s="208"/>
      <c r="F38" s="67"/>
      <c r="G38" s="67"/>
      <c r="H38" s="67"/>
      <c r="I38" s="212">
        <f t="shared" si="1"/>
        <v>0</v>
      </c>
    </row>
    <row r="39" spans="1:9" x14ac:dyDescent="0.25">
      <c r="A39" s="202" t="s">
        <v>308</v>
      </c>
      <c r="B39" s="385" t="s">
        <v>201</v>
      </c>
      <c r="C39" s="385"/>
      <c r="D39" s="385"/>
      <c r="E39" s="385"/>
      <c r="F39" s="385"/>
      <c r="G39" s="385"/>
      <c r="H39" s="385"/>
      <c r="I39" s="385"/>
    </row>
    <row r="40" spans="1:9" ht="60" x14ac:dyDescent="0.25">
      <c r="A40" s="203" t="s">
        <v>373</v>
      </c>
      <c r="B40" s="203">
        <v>94102</v>
      </c>
      <c r="C40" s="206" t="s">
        <v>180</v>
      </c>
      <c r="D40" s="129" t="s">
        <v>33</v>
      </c>
      <c r="E40" s="129"/>
      <c r="F40" s="67"/>
      <c r="G40" s="67"/>
      <c r="H40" s="67"/>
      <c r="I40" s="212">
        <f>F40*G40</f>
        <v>0</v>
      </c>
    </row>
    <row r="41" spans="1:9" ht="60" x14ac:dyDescent="0.25">
      <c r="A41" s="203" t="s">
        <v>374</v>
      </c>
      <c r="B41" s="203">
        <v>94103</v>
      </c>
      <c r="C41" s="206" t="s">
        <v>181</v>
      </c>
      <c r="D41" s="129" t="s">
        <v>33</v>
      </c>
      <c r="E41" s="129"/>
      <c r="F41" s="67"/>
      <c r="G41" s="67"/>
      <c r="H41" s="67"/>
      <c r="I41" s="212">
        <f t="shared" ref="I41:I55" si="2">F41*G41</f>
        <v>0</v>
      </c>
    </row>
    <row r="42" spans="1:9" ht="60" x14ac:dyDescent="0.25">
      <c r="A42" s="203" t="s">
        <v>375</v>
      </c>
      <c r="B42" s="203">
        <v>94104</v>
      </c>
      <c r="C42" s="206" t="s">
        <v>175</v>
      </c>
      <c r="D42" s="129" t="s">
        <v>33</v>
      </c>
      <c r="E42" s="129"/>
      <c r="F42" s="67"/>
      <c r="G42" s="67"/>
      <c r="H42" s="67"/>
      <c r="I42" s="212">
        <f t="shared" si="2"/>
        <v>0</v>
      </c>
    </row>
    <row r="43" spans="1:9" ht="60" x14ac:dyDescent="0.25">
      <c r="A43" s="203" t="s">
        <v>376</v>
      </c>
      <c r="B43" s="203">
        <v>94105</v>
      </c>
      <c r="C43" s="206" t="s">
        <v>176</v>
      </c>
      <c r="D43" s="129" t="s">
        <v>33</v>
      </c>
      <c r="E43" s="129"/>
      <c r="F43" s="67"/>
      <c r="G43" s="67"/>
      <c r="H43" s="67"/>
      <c r="I43" s="212">
        <f t="shared" si="2"/>
        <v>0</v>
      </c>
    </row>
    <row r="44" spans="1:9" ht="60" x14ac:dyDescent="0.25">
      <c r="A44" s="203" t="s">
        <v>377</v>
      </c>
      <c r="B44" s="203">
        <v>94106</v>
      </c>
      <c r="C44" s="206" t="s">
        <v>177</v>
      </c>
      <c r="D44" s="129" t="s">
        <v>33</v>
      </c>
      <c r="E44" s="129"/>
      <c r="F44" s="67"/>
      <c r="G44" s="67"/>
      <c r="H44" s="67"/>
      <c r="I44" s="212">
        <f t="shared" si="2"/>
        <v>0</v>
      </c>
    </row>
    <row r="45" spans="1:9" ht="60" x14ac:dyDescent="0.25">
      <c r="A45" s="203" t="s">
        <v>378</v>
      </c>
      <c r="B45" s="203">
        <v>94107</v>
      </c>
      <c r="C45" s="206" t="s">
        <v>178</v>
      </c>
      <c r="D45" s="129" t="s">
        <v>33</v>
      </c>
      <c r="E45" s="129"/>
      <c r="F45" s="67"/>
      <c r="G45" s="67"/>
      <c r="H45" s="67"/>
      <c r="I45" s="212">
        <f t="shared" si="2"/>
        <v>0</v>
      </c>
    </row>
    <row r="46" spans="1:9" ht="60" x14ac:dyDescent="0.25">
      <c r="A46" s="203" t="s">
        <v>379</v>
      </c>
      <c r="B46" s="203">
        <v>94108</v>
      </c>
      <c r="C46" s="206" t="s">
        <v>179</v>
      </c>
      <c r="D46" s="129" t="s">
        <v>33</v>
      </c>
      <c r="E46" s="129"/>
      <c r="F46" s="67"/>
      <c r="G46" s="67"/>
      <c r="H46" s="67"/>
      <c r="I46" s="212">
        <f t="shared" si="2"/>
        <v>0</v>
      </c>
    </row>
    <row r="47" spans="1:9" ht="60" x14ac:dyDescent="0.25">
      <c r="A47" s="203" t="s">
        <v>380</v>
      </c>
      <c r="B47" s="203">
        <v>94110</v>
      </c>
      <c r="C47" s="206" t="s">
        <v>182</v>
      </c>
      <c r="D47" s="129" t="s">
        <v>33</v>
      </c>
      <c r="E47" s="129"/>
      <c r="F47" s="67"/>
      <c r="G47" s="67"/>
      <c r="H47" s="67"/>
      <c r="I47" s="212">
        <f t="shared" si="2"/>
        <v>0</v>
      </c>
    </row>
    <row r="48" spans="1:9" ht="60" x14ac:dyDescent="0.25">
      <c r="A48" s="203" t="s">
        <v>381</v>
      </c>
      <c r="B48" s="203">
        <v>94111</v>
      </c>
      <c r="C48" s="206" t="s">
        <v>183</v>
      </c>
      <c r="D48" s="129" t="s">
        <v>33</v>
      </c>
      <c r="E48" s="129"/>
      <c r="F48" s="67"/>
      <c r="G48" s="67"/>
      <c r="H48" s="67"/>
      <c r="I48" s="212">
        <f t="shared" si="2"/>
        <v>0</v>
      </c>
    </row>
    <row r="49" spans="1:9" ht="60" x14ac:dyDescent="0.25">
      <c r="A49" s="203" t="s">
        <v>382</v>
      </c>
      <c r="B49" s="203">
        <v>94112</v>
      </c>
      <c r="C49" s="206" t="s">
        <v>184</v>
      </c>
      <c r="D49" s="129" t="s">
        <v>33</v>
      </c>
      <c r="E49" s="129"/>
      <c r="F49" s="67"/>
      <c r="G49" s="67"/>
      <c r="H49" s="67"/>
      <c r="I49" s="212">
        <f t="shared" si="2"/>
        <v>0</v>
      </c>
    </row>
    <row r="50" spans="1:9" ht="60" x14ac:dyDescent="0.25">
      <c r="A50" s="203" t="s">
        <v>383</v>
      </c>
      <c r="B50" s="203">
        <v>94113</v>
      </c>
      <c r="C50" s="206" t="s">
        <v>185</v>
      </c>
      <c r="D50" s="129" t="s">
        <v>33</v>
      </c>
      <c r="E50" s="129"/>
      <c r="F50" s="67"/>
      <c r="G50" s="67"/>
      <c r="H50" s="67"/>
      <c r="I50" s="212">
        <f t="shared" si="2"/>
        <v>0</v>
      </c>
    </row>
    <row r="51" spans="1:9" ht="60" x14ac:dyDescent="0.25">
      <c r="A51" s="203" t="s">
        <v>384</v>
      </c>
      <c r="B51" s="203">
        <v>94114</v>
      </c>
      <c r="C51" s="206" t="s">
        <v>186</v>
      </c>
      <c r="D51" s="129" t="s">
        <v>33</v>
      </c>
      <c r="E51" s="129"/>
      <c r="F51" s="67"/>
      <c r="G51" s="67"/>
      <c r="H51" s="67"/>
      <c r="I51" s="212">
        <f t="shared" si="2"/>
        <v>0</v>
      </c>
    </row>
    <row r="52" spans="1:9" ht="60" x14ac:dyDescent="0.25">
      <c r="A52" s="203" t="s">
        <v>385</v>
      </c>
      <c r="B52" s="203">
        <v>94115</v>
      </c>
      <c r="C52" s="206" t="s">
        <v>187</v>
      </c>
      <c r="D52" s="129" t="s">
        <v>33</v>
      </c>
      <c r="E52" s="129"/>
      <c r="F52" s="67"/>
      <c r="G52" s="67"/>
      <c r="H52" s="67"/>
      <c r="I52" s="212">
        <f t="shared" si="2"/>
        <v>0</v>
      </c>
    </row>
    <row r="53" spans="1:9" ht="60" x14ac:dyDescent="0.25">
      <c r="A53" s="203" t="s">
        <v>386</v>
      </c>
      <c r="B53" s="203">
        <v>94116</v>
      </c>
      <c r="C53" s="206" t="s">
        <v>188</v>
      </c>
      <c r="D53" s="129" t="s">
        <v>33</v>
      </c>
      <c r="E53" s="129"/>
      <c r="F53" s="67"/>
      <c r="G53" s="67"/>
      <c r="H53" s="67"/>
      <c r="I53" s="212">
        <f t="shared" si="2"/>
        <v>0</v>
      </c>
    </row>
    <row r="54" spans="1:9" ht="60" x14ac:dyDescent="0.25">
      <c r="A54" s="203" t="s">
        <v>387</v>
      </c>
      <c r="B54" s="203">
        <v>94117</v>
      </c>
      <c r="C54" s="206" t="s">
        <v>189</v>
      </c>
      <c r="D54" s="129" t="s">
        <v>33</v>
      </c>
      <c r="E54" s="129"/>
      <c r="F54" s="67"/>
      <c r="G54" s="67"/>
      <c r="H54" s="67"/>
      <c r="I54" s="212">
        <f t="shared" si="2"/>
        <v>0</v>
      </c>
    </row>
    <row r="55" spans="1:9" ht="60" x14ac:dyDescent="0.25">
      <c r="A55" s="203" t="s">
        <v>388</v>
      </c>
      <c r="B55" s="203">
        <v>94118</v>
      </c>
      <c r="C55" s="206" t="s">
        <v>190</v>
      </c>
      <c r="D55" s="129" t="s">
        <v>33</v>
      </c>
      <c r="E55" s="129"/>
      <c r="F55" s="67"/>
      <c r="G55" s="67"/>
      <c r="H55" s="67"/>
      <c r="I55" s="212">
        <f t="shared" si="2"/>
        <v>0</v>
      </c>
    </row>
    <row r="56" spans="1:9" ht="15" customHeight="1" x14ac:dyDescent="0.25">
      <c r="A56" s="202" t="s">
        <v>309</v>
      </c>
      <c r="B56" s="385" t="s">
        <v>231</v>
      </c>
      <c r="C56" s="385"/>
      <c r="D56" s="385"/>
      <c r="E56" s="385"/>
      <c r="F56" s="385"/>
      <c r="G56" s="385"/>
      <c r="H56" s="385"/>
      <c r="I56" s="385"/>
    </row>
    <row r="57" spans="1:9" ht="75" x14ac:dyDescent="0.25">
      <c r="A57" s="203" t="s">
        <v>389</v>
      </c>
      <c r="B57" s="203">
        <v>92210</v>
      </c>
      <c r="C57" s="209" t="s">
        <v>203</v>
      </c>
      <c r="D57" s="129" t="s">
        <v>49</v>
      </c>
      <c r="E57" s="129"/>
      <c r="F57" s="67"/>
      <c r="G57" s="67"/>
      <c r="H57" s="67"/>
      <c r="I57" s="212">
        <f>F57</f>
        <v>0</v>
      </c>
    </row>
    <row r="58" spans="1:9" ht="75" x14ac:dyDescent="0.25">
      <c r="A58" s="203" t="s">
        <v>390</v>
      </c>
      <c r="B58" s="203">
        <v>92211</v>
      </c>
      <c r="C58" s="207" t="s">
        <v>204</v>
      </c>
      <c r="D58" s="129" t="s">
        <v>49</v>
      </c>
      <c r="E58" s="129"/>
      <c r="F58" s="67"/>
      <c r="G58" s="67"/>
      <c r="H58" s="67"/>
      <c r="I58" s="212">
        <f t="shared" ref="I58:I70" si="3">F58</f>
        <v>0</v>
      </c>
    </row>
    <row r="59" spans="1:9" ht="75" x14ac:dyDescent="0.25">
      <c r="A59" s="203" t="s">
        <v>391</v>
      </c>
      <c r="B59" s="203">
        <v>92212</v>
      </c>
      <c r="C59" s="207" t="s">
        <v>205</v>
      </c>
      <c r="D59" s="129" t="s">
        <v>49</v>
      </c>
      <c r="E59" s="129"/>
      <c r="F59" s="67"/>
      <c r="G59" s="67"/>
      <c r="H59" s="67"/>
      <c r="I59" s="212">
        <f t="shared" si="3"/>
        <v>0</v>
      </c>
    </row>
    <row r="60" spans="1:9" ht="75" x14ac:dyDescent="0.25">
      <c r="A60" s="203" t="s">
        <v>392</v>
      </c>
      <c r="B60" s="203">
        <v>92213</v>
      </c>
      <c r="C60" s="207" t="s">
        <v>206</v>
      </c>
      <c r="D60" s="129" t="s">
        <v>49</v>
      </c>
      <c r="E60" s="129"/>
      <c r="F60" s="67"/>
      <c r="G60" s="67"/>
      <c r="H60" s="67"/>
      <c r="I60" s="212">
        <f t="shared" si="3"/>
        <v>0</v>
      </c>
    </row>
    <row r="61" spans="1:9" ht="75" x14ac:dyDescent="0.25">
      <c r="A61" s="203" t="s">
        <v>393</v>
      </c>
      <c r="B61" s="203">
        <v>92214</v>
      </c>
      <c r="C61" s="207" t="s">
        <v>207</v>
      </c>
      <c r="D61" s="129" t="s">
        <v>49</v>
      </c>
      <c r="E61" s="129"/>
      <c r="F61" s="67"/>
      <c r="G61" s="67"/>
      <c r="H61" s="67"/>
      <c r="I61" s="212">
        <f t="shared" si="3"/>
        <v>0</v>
      </c>
    </row>
    <row r="62" spans="1:9" ht="75" x14ac:dyDescent="0.25">
      <c r="A62" s="203" t="s">
        <v>394</v>
      </c>
      <c r="B62" s="203">
        <v>92215</v>
      </c>
      <c r="C62" s="207" t="s">
        <v>208</v>
      </c>
      <c r="D62" s="129" t="s">
        <v>49</v>
      </c>
      <c r="E62" s="129"/>
      <c r="F62" s="67"/>
      <c r="G62" s="67"/>
      <c r="H62" s="67"/>
      <c r="I62" s="212">
        <f t="shared" si="3"/>
        <v>0</v>
      </c>
    </row>
    <row r="63" spans="1:9" ht="75" x14ac:dyDescent="0.25">
      <c r="A63" s="203" t="s">
        <v>395</v>
      </c>
      <c r="B63" s="203">
        <v>92216</v>
      </c>
      <c r="C63" s="207" t="s">
        <v>209</v>
      </c>
      <c r="D63" s="129" t="s">
        <v>49</v>
      </c>
      <c r="E63" s="129"/>
      <c r="F63" s="67"/>
      <c r="G63" s="67"/>
      <c r="H63" s="67"/>
      <c r="I63" s="212">
        <f t="shared" si="3"/>
        <v>0</v>
      </c>
    </row>
    <row r="64" spans="1:9" ht="60" x14ac:dyDescent="0.25">
      <c r="A64" s="203" t="s">
        <v>396</v>
      </c>
      <c r="B64" s="203">
        <v>92219</v>
      </c>
      <c r="C64" s="207" t="s">
        <v>210</v>
      </c>
      <c r="D64" s="129" t="s">
        <v>49</v>
      </c>
      <c r="E64" s="129"/>
      <c r="F64" s="67"/>
      <c r="G64" s="67"/>
      <c r="H64" s="67"/>
      <c r="I64" s="212">
        <f t="shared" si="3"/>
        <v>0</v>
      </c>
    </row>
    <row r="65" spans="1:9" ht="60" x14ac:dyDescent="0.25">
      <c r="A65" s="203" t="s">
        <v>397</v>
      </c>
      <c r="B65" s="203">
        <v>92220</v>
      </c>
      <c r="C65" s="207" t="s">
        <v>211</v>
      </c>
      <c r="D65" s="129" t="s">
        <v>49</v>
      </c>
      <c r="E65" s="129"/>
      <c r="F65" s="67"/>
      <c r="G65" s="67"/>
      <c r="H65" s="67"/>
      <c r="I65" s="212">
        <f t="shared" si="3"/>
        <v>0</v>
      </c>
    </row>
    <row r="66" spans="1:9" ht="60" x14ac:dyDescent="0.25">
      <c r="A66" s="203" t="s">
        <v>398</v>
      </c>
      <c r="B66" s="203">
        <v>92221</v>
      </c>
      <c r="C66" s="207" t="s">
        <v>212</v>
      </c>
      <c r="D66" s="129" t="s">
        <v>49</v>
      </c>
      <c r="E66" s="129"/>
      <c r="F66" s="67"/>
      <c r="G66" s="67"/>
      <c r="H66" s="67"/>
      <c r="I66" s="212">
        <f t="shared" si="3"/>
        <v>0</v>
      </c>
    </row>
    <row r="67" spans="1:9" ht="60" x14ac:dyDescent="0.25">
      <c r="A67" s="203" t="s">
        <v>399</v>
      </c>
      <c r="B67" s="203">
        <v>92222</v>
      </c>
      <c r="C67" s="207" t="s">
        <v>213</v>
      </c>
      <c r="D67" s="129" t="s">
        <v>49</v>
      </c>
      <c r="E67" s="129"/>
      <c r="F67" s="67"/>
      <c r="G67" s="67"/>
      <c r="H67" s="67"/>
      <c r="I67" s="212">
        <f t="shared" si="3"/>
        <v>0</v>
      </c>
    </row>
    <row r="68" spans="1:9" ht="60" x14ac:dyDescent="0.25">
      <c r="A68" s="203" t="s">
        <v>400</v>
      </c>
      <c r="B68" s="203">
        <v>92223</v>
      </c>
      <c r="C68" s="207" t="s">
        <v>214</v>
      </c>
      <c r="D68" s="129" t="s">
        <v>49</v>
      </c>
      <c r="E68" s="129"/>
      <c r="F68" s="67"/>
      <c r="G68" s="67"/>
      <c r="H68" s="67"/>
      <c r="I68" s="212">
        <f t="shared" si="3"/>
        <v>0</v>
      </c>
    </row>
    <row r="69" spans="1:9" ht="60" x14ac:dyDescent="0.25">
      <c r="A69" s="203" t="s">
        <v>401</v>
      </c>
      <c r="B69" s="203">
        <v>92224</v>
      </c>
      <c r="C69" s="207" t="s">
        <v>215</v>
      </c>
      <c r="D69" s="129" t="s">
        <v>49</v>
      </c>
      <c r="E69" s="129"/>
      <c r="F69" s="67"/>
      <c r="G69" s="67"/>
      <c r="H69" s="67"/>
      <c r="I69" s="212">
        <f t="shared" si="3"/>
        <v>0</v>
      </c>
    </row>
    <row r="70" spans="1:9" ht="60" x14ac:dyDescent="0.25">
      <c r="A70" s="203" t="s">
        <v>402</v>
      </c>
      <c r="B70" s="203">
        <v>92226</v>
      </c>
      <c r="C70" s="207" t="s">
        <v>216</v>
      </c>
      <c r="D70" s="129" t="s">
        <v>49</v>
      </c>
      <c r="E70" s="129"/>
      <c r="F70" s="67"/>
      <c r="G70" s="67"/>
      <c r="H70" s="67"/>
      <c r="I70" s="212">
        <f t="shared" si="3"/>
        <v>0</v>
      </c>
    </row>
    <row r="71" spans="1:9" ht="15" customHeight="1" x14ac:dyDescent="0.25">
      <c r="A71" s="202" t="s">
        <v>403</v>
      </c>
      <c r="B71" s="385" t="s">
        <v>217</v>
      </c>
      <c r="C71" s="385"/>
      <c r="D71" s="385"/>
      <c r="E71" s="385"/>
      <c r="F71" s="385"/>
      <c r="G71" s="385"/>
      <c r="H71" s="385"/>
      <c r="I71" s="385"/>
    </row>
    <row r="72" spans="1:9" ht="45" x14ac:dyDescent="0.25">
      <c r="A72" s="203" t="s">
        <v>404</v>
      </c>
      <c r="B72" s="203" t="s">
        <v>219</v>
      </c>
      <c r="C72" s="207" t="s">
        <v>218</v>
      </c>
      <c r="D72" s="129" t="s">
        <v>220</v>
      </c>
      <c r="E72" s="129"/>
      <c r="F72" s="67"/>
      <c r="G72" s="67"/>
      <c r="H72" s="67"/>
      <c r="I72" s="212">
        <f>E72</f>
        <v>0</v>
      </c>
    </row>
    <row r="73" spans="1:9" ht="45" x14ac:dyDescent="0.25">
      <c r="A73" s="203" t="s">
        <v>405</v>
      </c>
      <c r="B73" s="203" t="s">
        <v>222</v>
      </c>
      <c r="C73" s="206" t="s">
        <v>221</v>
      </c>
      <c r="D73" s="129" t="s">
        <v>220</v>
      </c>
      <c r="E73" s="129"/>
      <c r="F73" s="67"/>
      <c r="G73" s="67"/>
      <c r="H73" s="67"/>
      <c r="I73" s="212">
        <f t="shared" ref="I73:I77" si="4">E73</f>
        <v>0</v>
      </c>
    </row>
    <row r="74" spans="1:9" ht="45" x14ac:dyDescent="0.25">
      <c r="A74" s="203" t="s">
        <v>406</v>
      </c>
      <c r="B74" s="203" t="s">
        <v>224</v>
      </c>
      <c r="C74" s="206" t="s">
        <v>223</v>
      </c>
      <c r="D74" s="129" t="s">
        <v>220</v>
      </c>
      <c r="E74" s="129"/>
      <c r="F74" s="67"/>
      <c r="G74" s="67"/>
      <c r="H74" s="67"/>
      <c r="I74" s="212">
        <f t="shared" si="4"/>
        <v>0</v>
      </c>
    </row>
    <row r="75" spans="1:9" ht="45" x14ac:dyDescent="0.25">
      <c r="A75" s="203" t="s">
        <v>407</v>
      </c>
      <c r="B75" s="203" t="s">
        <v>226</v>
      </c>
      <c r="C75" s="206" t="s">
        <v>225</v>
      </c>
      <c r="D75" s="129" t="s">
        <v>220</v>
      </c>
      <c r="E75" s="129"/>
      <c r="F75" s="67"/>
      <c r="G75" s="67"/>
      <c r="H75" s="67"/>
      <c r="I75" s="212">
        <f t="shared" si="4"/>
        <v>0</v>
      </c>
    </row>
    <row r="76" spans="1:9" ht="60" x14ac:dyDescent="0.25">
      <c r="A76" s="203" t="s">
        <v>408</v>
      </c>
      <c r="B76" s="203" t="s">
        <v>228</v>
      </c>
      <c r="C76" s="206" t="s">
        <v>227</v>
      </c>
      <c r="D76" s="129" t="s">
        <v>220</v>
      </c>
      <c r="E76" s="129"/>
      <c r="F76" s="67"/>
      <c r="G76" s="67"/>
      <c r="H76" s="67"/>
      <c r="I76" s="212">
        <f t="shared" si="4"/>
        <v>0</v>
      </c>
    </row>
    <row r="77" spans="1:9" ht="45" x14ac:dyDescent="0.25">
      <c r="A77" s="203" t="s">
        <v>409</v>
      </c>
      <c r="B77" s="203" t="s">
        <v>229</v>
      </c>
      <c r="C77" s="206" t="s">
        <v>230</v>
      </c>
      <c r="D77" s="129" t="s">
        <v>220</v>
      </c>
      <c r="E77" s="129"/>
      <c r="F77" s="67"/>
      <c r="G77" s="67"/>
      <c r="H77" s="67"/>
      <c r="I77" s="212">
        <f t="shared" si="4"/>
        <v>0</v>
      </c>
    </row>
    <row r="78" spans="1:9" ht="15" customHeight="1" x14ac:dyDescent="0.25">
      <c r="A78" s="202" t="s">
        <v>446</v>
      </c>
      <c r="B78" s="385" t="s">
        <v>247</v>
      </c>
      <c r="C78" s="385"/>
      <c r="D78" s="385"/>
      <c r="E78" s="385"/>
      <c r="F78" s="385"/>
      <c r="G78" s="385"/>
      <c r="H78" s="385"/>
      <c r="I78" s="385"/>
    </row>
    <row r="79" spans="1:9" ht="30" x14ac:dyDescent="0.25">
      <c r="A79" s="203" t="s">
        <v>410</v>
      </c>
      <c r="B79" s="203">
        <v>83346</v>
      </c>
      <c r="C79" s="206" t="s">
        <v>248</v>
      </c>
      <c r="D79" s="129" t="s">
        <v>33</v>
      </c>
      <c r="E79" s="129"/>
      <c r="F79" s="67"/>
      <c r="G79" s="67"/>
      <c r="H79" s="67"/>
      <c r="I79" s="212">
        <f>F79*G79*H79</f>
        <v>0</v>
      </c>
    </row>
    <row r="80" spans="1:9" ht="90" x14ac:dyDescent="0.25">
      <c r="A80" s="203" t="s">
        <v>411</v>
      </c>
      <c r="B80" s="203">
        <v>93374</v>
      </c>
      <c r="C80" s="207" t="s">
        <v>249</v>
      </c>
      <c r="D80" s="129" t="s">
        <v>33</v>
      </c>
      <c r="E80" s="129"/>
      <c r="F80" s="67"/>
      <c r="G80" s="67"/>
      <c r="H80" s="67"/>
      <c r="I80" s="212">
        <f t="shared" ref="I80:I89" si="5">F80*G80*H80</f>
        <v>0</v>
      </c>
    </row>
    <row r="81" spans="1:9" ht="90" x14ac:dyDescent="0.25">
      <c r="A81" s="203" t="s">
        <v>412</v>
      </c>
      <c r="B81" s="203">
        <v>93375</v>
      </c>
      <c r="C81" s="207" t="s">
        <v>250</v>
      </c>
      <c r="D81" s="129" t="s">
        <v>33</v>
      </c>
      <c r="E81" s="129"/>
      <c r="F81" s="67"/>
      <c r="G81" s="67"/>
      <c r="H81" s="67"/>
      <c r="I81" s="212">
        <f t="shared" si="5"/>
        <v>0</v>
      </c>
    </row>
    <row r="82" spans="1:9" ht="90" x14ac:dyDescent="0.25">
      <c r="A82" s="203" t="s">
        <v>413</v>
      </c>
      <c r="B82" s="203">
        <v>93376</v>
      </c>
      <c r="C82" s="207" t="s">
        <v>251</v>
      </c>
      <c r="D82" s="129" t="s">
        <v>33</v>
      </c>
      <c r="E82" s="129"/>
      <c r="F82" s="67"/>
      <c r="G82" s="67"/>
      <c r="H82" s="67"/>
      <c r="I82" s="212">
        <f t="shared" si="5"/>
        <v>0</v>
      </c>
    </row>
    <row r="83" spans="1:9" ht="90" x14ac:dyDescent="0.25">
      <c r="A83" s="203" t="s">
        <v>414</v>
      </c>
      <c r="B83" s="203">
        <v>93377</v>
      </c>
      <c r="C83" s="207" t="s">
        <v>252</v>
      </c>
      <c r="D83" s="129" t="s">
        <v>33</v>
      </c>
      <c r="E83" s="129"/>
      <c r="F83" s="67"/>
      <c r="G83" s="67"/>
      <c r="H83" s="67"/>
      <c r="I83" s="212">
        <f t="shared" si="5"/>
        <v>0</v>
      </c>
    </row>
    <row r="84" spans="1:9" ht="90" x14ac:dyDescent="0.25">
      <c r="A84" s="203" t="s">
        <v>415</v>
      </c>
      <c r="B84" s="203">
        <v>93378</v>
      </c>
      <c r="C84" s="207" t="s">
        <v>253</v>
      </c>
      <c r="D84" s="129" t="s">
        <v>33</v>
      </c>
      <c r="E84" s="129"/>
      <c r="F84" s="67"/>
      <c r="G84" s="67"/>
      <c r="H84" s="67"/>
      <c r="I84" s="212">
        <f t="shared" si="5"/>
        <v>0</v>
      </c>
    </row>
    <row r="85" spans="1:9" ht="90" x14ac:dyDescent="0.25">
      <c r="A85" s="203" t="s">
        <v>416</v>
      </c>
      <c r="B85" s="203">
        <v>93379</v>
      </c>
      <c r="C85" s="207" t="s">
        <v>254</v>
      </c>
      <c r="D85" s="129" t="s">
        <v>33</v>
      </c>
      <c r="E85" s="129"/>
      <c r="F85" s="67"/>
      <c r="G85" s="67"/>
      <c r="H85" s="67"/>
      <c r="I85" s="212">
        <f t="shared" si="5"/>
        <v>0</v>
      </c>
    </row>
    <row r="86" spans="1:9" ht="90" x14ac:dyDescent="0.25">
      <c r="A86" s="203" t="s">
        <v>417</v>
      </c>
      <c r="B86" s="203">
        <v>93380</v>
      </c>
      <c r="C86" s="207" t="s">
        <v>255</v>
      </c>
      <c r="D86" s="129" t="s">
        <v>33</v>
      </c>
      <c r="E86" s="129"/>
      <c r="F86" s="67"/>
      <c r="G86" s="67"/>
      <c r="H86" s="67"/>
      <c r="I86" s="212">
        <f t="shared" si="5"/>
        <v>0</v>
      </c>
    </row>
    <row r="87" spans="1:9" ht="90" x14ac:dyDescent="0.25">
      <c r="A87" s="203" t="s">
        <v>418</v>
      </c>
      <c r="B87" s="203">
        <v>93381</v>
      </c>
      <c r="C87" s="207" t="s">
        <v>256</v>
      </c>
      <c r="D87" s="129" t="s">
        <v>33</v>
      </c>
      <c r="E87" s="129"/>
      <c r="F87" s="67"/>
      <c r="G87" s="67"/>
      <c r="H87" s="67"/>
      <c r="I87" s="212">
        <f t="shared" si="5"/>
        <v>0</v>
      </c>
    </row>
    <row r="88" spans="1:9" ht="30" x14ac:dyDescent="0.25">
      <c r="A88" s="203" t="s">
        <v>419</v>
      </c>
      <c r="B88" s="203">
        <v>93382</v>
      </c>
      <c r="C88" s="207" t="s">
        <v>257</v>
      </c>
      <c r="D88" s="129" t="s">
        <v>33</v>
      </c>
      <c r="E88" s="129"/>
      <c r="F88" s="67"/>
      <c r="G88" s="67"/>
      <c r="H88" s="67"/>
      <c r="I88" s="212">
        <f t="shared" si="5"/>
        <v>0</v>
      </c>
    </row>
    <row r="89" spans="1:9" ht="15.75" x14ac:dyDescent="0.25">
      <c r="A89" s="203" t="s">
        <v>420</v>
      </c>
      <c r="B89" s="203">
        <v>96995</v>
      </c>
      <c r="C89" s="207" t="s">
        <v>258</v>
      </c>
      <c r="D89" s="129" t="s">
        <v>33</v>
      </c>
      <c r="E89" s="129"/>
      <c r="F89" s="67"/>
      <c r="G89" s="67"/>
      <c r="H89" s="67"/>
      <c r="I89" s="212">
        <f t="shared" si="5"/>
        <v>0</v>
      </c>
    </row>
    <row r="90" spans="1:9" ht="15" customHeight="1" x14ac:dyDescent="0.25">
      <c r="A90" s="202" t="s">
        <v>421</v>
      </c>
      <c r="B90" s="385" t="s">
        <v>232</v>
      </c>
      <c r="C90" s="385"/>
      <c r="D90" s="385"/>
      <c r="E90" s="385"/>
      <c r="F90" s="385"/>
      <c r="G90" s="385"/>
      <c r="H90" s="385"/>
      <c r="I90" s="385"/>
    </row>
    <row r="91" spans="1:9" ht="30" x14ac:dyDescent="0.25">
      <c r="A91" s="203" t="s">
        <v>422</v>
      </c>
      <c r="B91" s="210" t="s">
        <v>259</v>
      </c>
      <c r="C91" s="205" t="s">
        <v>285</v>
      </c>
      <c r="D91" s="208" t="s">
        <v>220</v>
      </c>
      <c r="E91" s="208"/>
      <c r="F91" s="67"/>
      <c r="G91" s="67"/>
      <c r="H91" s="67"/>
      <c r="I91" s="212">
        <f>E91</f>
        <v>0</v>
      </c>
    </row>
    <row r="92" spans="1:9" ht="30" x14ac:dyDescent="0.25">
      <c r="A92" s="203" t="s">
        <v>423</v>
      </c>
      <c r="B92" s="210" t="s">
        <v>260</v>
      </c>
      <c r="C92" s="205" t="s">
        <v>286</v>
      </c>
      <c r="D92" s="208" t="s">
        <v>220</v>
      </c>
      <c r="E92" s="208"/>
      <c r="F92" s="67"/>
      <c r="G92" s="67"/>
      <c r="H92" s="67"/>
      <c r="I92" s="212">
        <f t="shared" ref="I92:I114" si="6">E92</f>
        <v>0</v>
      </c>
    </row>
    <row r="93" spans="1:9" ht="30" x14ac:dyDescent="0.25">
      <c r="A93" s="203" t="s">
        <v>424</v>
      </c>
      <c r="B93" s="210" t="s">
        <v>261</v>
      </c>
      <c r="C93" s="205" t="s">
        <v>287</v>
      </c>
      <c r="D93" s="208" t="s">
        <v>220</v>
      </c>
      <c r="E93" s="208"/>
      <c r="F93" s="67"/>
      <c r="G93" s="67"/>
      <c r="H93" s="67"/>
      <c r="I93" s="212">
        <f t="shared" si="6"/>
        <v>0</v>
      </c>
    </row>
    <row r="94" spans="1:9" ht="30" x14ac:dyDescent="0.25">
      <c r="A94" s="203" t="s">
        <v>425</v>
      </c>
      <c r="B94" s="210" t="s">
        <v>262</v>
      </c>
      <c r="C94" s="205" t="s">
        <v>288</v>
      </c>
      <c r="D94" s="208" t="s">
        <v>220</v>
      </c>
      <c r="E94" s="208"/>
      <c r="F94" s="67"/>
      <c r="G94" s="67"/>
      <c r="H94" s="67"/>
      <c r="I94" s="212">
        <f t="shared" si="6"/>
        <v>0</v>
      </c>
    </row>
    <row r="95" spans="1:9" ht="45" x14ac:dyDescent="0.25">
      <c r="A95" s="203" t="s">
        <v>426</v>
      </c>
      <c r="B95" s="210" t="s">
        <v>263</v>
      </c>
      <c r="C95" s="206" t="s">
        <v>274</v>
      </c>
      <c r="D95" s="208" t="s">
        <v>220</v>
      </c>
      <c r="E95" s="208"/>
      <c r="F95" s="67"/>
      <c r="G95" s="67"/>
      <c r="H95" s="67"/>
      <c r="I95" s="212">
        <f t="shared" si="6"/>
        <v>0</v>
      </c>
    </row>
    <row r="96" spans="1:9" ht="45" x14ac:dyDescent="0.25">
      <c r="A96" s="203" t="s">
        <v>427</v>
      </c>
      <c r="B96" s="210" t="s">
        <v>264</v>
      </c>
      <c r="C96" s="206" t="s">
        <v>275</v>
      </c>
      <c r="D96" s="208" t="s">
        <v>220</v>
      </c>
      <c r="E96" s="208"/>
      <c r="F96" s="67"/>
      <c r="G96" s="67"/>
      <c r="H96" s="67"/>
      <c r="I96" s="212">
        <f t="shared" si="6"/>
        <v>0</v>
      </c>
    </row>
    <row r="97" spans="1:9" ht="45" x14ac:dyDescent="0.25">
      <c r="A97" s="203" t="s">
        <v>428</v>
      </c>
      <c r="B97" s="210" t="s">
        <v>265</v>
      </c>
      <c r="C97" s="206" t="s">
        <v>276</v>
      </c>
      <c r="D97" s="208" t="s">
        <v>220</v>
      </c>
      <c r="E97" s="208"/>
      <c r="F97" s="67"/>
      <c r="G97" s="67"/>
      <c r="H97" s="67"/>
      <c r="I97" s="212">
        <f t="shared" si="6"/>
        <v>0</v>
      </c>
    </row>
    <row r="98" spans="1:9" ht="45" x14ac:dyDescent="0.25">
      <c r="A98" s="203" t="s">
        <v>429</v>
      </c>
      <c r="B98" s="210" t="s">
        <v>266</v>
      </c>
      <c r="C98" s="205" t="s">
        <v>277</v>
      </c>
      <c r="D98" s="208" t="s">
        <v>220</v>
      </c>
      <c r="E98" s="208"/>
      <c r="F98" s="67"/>
      <c r="G98" s="67"/>
      <c r="H98" s="67"/>
      <c r="I98" s="212">
        <f t="shared" si="6"/>
        <v>0</v>
      </c>
    </row>
    <row r="99" spans="1:9" ht="30" x14ac:dyDescent="0.25">
      <c r="A99" s="203" t="s">
        <v>430</v>
      </c>
      <c r="B99" s="210" t="s">
        <v>267</v>
      </c>
      <c r="C99" s="205" t="s">
        <v>278</v>
      </c>
      <c r="D99" s="208" t="s">
        <v>220</v>
      </c>
      <c r="E99" s="208"/>
      <c r="F99" s="67"/>
      <c r="G99" s="67"/>
      <c r="H99" s="67"/>
      <c r="I99" s="212">
        <f t="shared" si="6"/>
        <v>0</v>
      </c>
    </row>
    <row r="100" spans="1:9" ht="30" x14ac:dyDescent="0.25">
      <c r="A100" s="203" t="s">
        <v>431</v>
      </c>
      <c r="B100" s="210" t="s">
        <v>289</v>
      </c>
      <c r="C100" s="205" t="s">
        <v>290</v>
      </c>
      <c r="D100" s="208" t="s">
        <v>220</v>
      </c>
      <c r="E100" s="208"/>
      <c r="F100" s="67"/>
      <c r="G100" s="67"/>
      <c r="H100" s="67"/>
      <c r="I100" s="212">
        <f t="shared" si="6"/>
        <v>0</v>
      </c>
    </row>
    <row r="101" spans="1:9" ht="30" x14ac:dyDescent="0.25">
      <c r="A101" s="203" t="s">
        <v>432</v>
      </c>
      <c r="B101" s="210" t="s">
        <v>268</v>
      </c>
      <c r="C101" s="205" t="s">
        <v>279</v>
      </c>
      <c r="D101" s="208" t="s">
        <v>220</v>
      </c>
      <c r="E101" s="208"/>
      <c r="F101" s="67"/>
      <c r="G101" s="67"/>
      <c r="H101" s="67"/>
      <c r="I101" s="212">
        <f t="shared" si="6"/>
        <v>0</v>
      </c>
    </row>
    <row r="102" spans="1:9" ht="30" x14ac:dyDescent="0.25">
      <c r="A102" s="203" t="s">
        <v>433</v>
      </c>
      <c r="B102" s="210" t="s">
        <v>269</v>
      </c>
      <c r="C102" s="205" t="s">
        <v>280</v>
      </c>
      <c r="D102" s="208" t="s">
        <v>220</v>
      </c>
      <c r="E102" s="208"/>
      <c r="F102" s="67"/>
      <c r="G102" s="67"/>
      <c r="H102" s="67"/>
      <c r="I102" s="212">
        <f t="shared" si="6"/>
        <v>0</v>
      </c>
    </row>
    <row r="103" spans="1:9" ht="30" x14ac:dyDescent="0.25">
      <c r="A103" s="203" t="s">
        <v>434</v>
      </c>
      <c r="B103" s="210" t="s">
        <v>270</v>
      </c>
      <c r="C103" s="205" t="s">
        <v>281</v>
      </c>
      <c r="D103" s="208" t="s">
        <v>220</v>
      </c>
      <c r="E103" s="208"/>
      <c r="F103" s="67"/>
      <c r="G103" s="67"/>
      <c r="H103" s="67"/>
      <c r="I103" s="212">
        <f t="shared" si="6"/>
        <v>0</v>
      </c>
    </row>
    <row r="104" spans="1:9" ht="30" x14ac:dyDescent="0.25">
      <c r="A104" s="203" t="s">
        <v>435</v>
      </c>
      <c r="B104" s="210" t="s">
        <v>271</v>
      </c>
      <c r="C104" s="205" t="s">
        <v>282</v>
      </c>
      <c r="D104" s="208" t="s">
        <v>220</v>
      </c>
      <c r="E104" s="208"/>
      <c r="F104" s="67"/>
      <c r="G104" s="67"/>
      <c r="H104" s="67"/>
      <c r="I104" s="212">
        <f t="shared" si="6"/>
        <v>0</v>
      </c>
    </row>
    <row r="105" spans="1:9" ht="30" x14ac:dyDescent="0.25">
      <c r="A105" s="203" t="s">
        <v>436</v>
      </c>
      <c r="B105" s="210" t="s">
        <v>272</v>
      </c>
      <c r="C105" s="205" t="s">
        <v>283</v>
      </c>
      <c r="D105" s="208" t="s">
        <v>220</v>
      </c>
      <c r="E105" s="208"/>
      <c r="F105" s="67"/>
      <c r="G105" s="67"/>
      <c r="H105" s="67"/>
      <c r="I105" s="212">
        <f t="shared" si="6"/>
        <v>0</v>
      </c>
    </row>
    <row r="106" spans="1:9" ht="30" x14ac:dyDescent="0.25">
      <c r="A106" s="203" t="s">
        <v>437</v>
      </c>
      <c r="B106" s="210" t="s">
        <v>273</v>
      </c>
      <c r="C106" s="205" t="s">
        <v>284</v>
      </c>
      <c r="D106" s="208" t="s">
        <v>220</v>
      </c>
      <c r="E106" s="208"/>
      <c r="F106" s="67"/>
      <c r="G106" s="67"/>
      <c r="H106" s="67"/>
      <c r="I106" s="212">
        <f t="shared" si="6"/>
        <v>0</v>
      </c>
    </row>
    <row r="107" spans="1:9" ht="30" x14ac:dyDescent="0.25">
      <c r="A107" s="203" t="s">
        <v>438</v>
      </c>
      <c r="B107" s="210" t="s">
        <v>298</v>
      </c>
      <c r="C107" s="207" t="s">
        <v>299</v>
      </c>
      <c r="D107" s="208" t="s">
        <v>220</v>
      </c>
      <c r="E107" s="208"/>
      <c r="F107" s="67"/>
      <c r="G107" s="67"/>
      <c r="H107" s="67"/>
      <c r="I107" s="212">
        <f t="shared" si="6"/>
        <v>0</v>
      </c>
    </row>
    <row r="108" spans="1:9" ht="30" x14ac:dyDescent="0.25">
      <c r="A108" s="203" t="s">
        <v>439</v>
      </c>
      <c r="B108" s="210" t="s">
        <v>291</v>
      </c>
      <c r="C108" s="207" t="s">
        <v>300</v>
      </c>
      <c r="D108" s="208" t="s">
        <v>220</v>
      </c>
      <c r="E108" s="208"/>
      <c r="F108" s="67"/>
      <c r="G108" s="67"/>
      <c r="H108" s="67"/>
      <c r="I108" s="212">
        <f t="shared" si="6"/>
        <v>0</v>
      </c>
    </row>
    <row r="109" spans="1:9" ht="30" x14ac:dyDescent="0.25">
      <c r="A109" s="203" t="s">
        <v>440</v>
      </c>
      <c r="B109" s="210" t="s">
        <v>292</v>
      </c>
      <c r="C109" s="207" t="s">
        <v>301</v>
      </c>
      <c r="D109" s="208" t="s">
        <v>220</v>
      </c>
      <c r="E109" s="208"/>
      <c r="F109" s="67"/>
      <c r="G109" s="67"/>
      <c r="H109" s="67"/>
      <c r="I109" s="212">
        <f t="shared" si="6"/>
        <v>0</v>
      </c>
    </row>
    <row r="110" spans="1:9" ht="30" x14ac:dyDescent="0.25">
      <c r="A110" s="203" t="s">
        <v>441</v>
      </c>
      <c r="B110" s="210" t="s">
        <v>293</v>
      </c>
      <c r="C110" s="207" t="s">
        <v>302</v>
      </c>
      <c r="D110" s="208" t="s">
        <v>220</v>
      </c>
      <c r="E110" s="208"/>
      <c r="F110" s="67"/>
      <c r="G110" s="67"/>
      <c r="H110" s="67"/>
      <c r="I110" s="212">
        <f t="shared" si="6"/>
        <v>0</v>
      </c>
    </row>
    <row r="111" spans="1:9" ht="30" x14ac:dyDescent="0.25">
      <c r="A111" s="203" t="s">
        <v>442</v>
      </c>
      <c r="B111" s="210" t="s">
        <v>294</v>
      </c>
      <c r="C111" s="207" t="s">
        <v>303</v>
      </c>
      <c r="D111" s="208" t="s">
        <v>220</v>
      </c>
      <c r="E111" s="208"/>
      <c r="F111" s="67"/>
      <c r="G111" s="67"/>
      <c r="H111" s="67"/>
      <c r="I111" s="212">
        <f t="shared" si="6"/>
        <v>0</v>
      </c>
    </row>
    <row r="112" spans="1:9" ht="30" x14ac:dyDescent="0.25">
      <c r="A112" s="203" t="s">
        <v>443</v>
      </c>
      <c r="B112" s="210" t="s">
        <v>295</v>
      </c>
      <c r="C112" s="207" t="s">
        <v>304</v>
      </c>
      <c r="D112" s="208" t="s">
        <v>220</v>
      </c>
      <c r="E112" s="208"/>
      <c r="F112" s="67"/>
      <c r="G112" s="67"/>
      <c r="H112" s="67"/>
      <c r="I112" s="212">
        <f t="shared" si="6"/>
        <v>0</v>
      </c>
    </row>
    <row r="113" spans="1:9" ht="30" x14ac:dyDescent="0.25">
      <c r="A113" s="203" t="s">
        <v>444</v>
      </c>
      <c r="B113" s="210" t="s">
        <v>296</v>
      </c>
      <c r="C113" s="207" t="s">
        <v>305</v>
      </c>
      <c r="D113" s="208" t="s">
        <v>220</v>
      </c>
      <c r="E113" s="208"/>
      <c r="F113" s="67"/>
      <c r="G113" s="67"/>
      <c r="H113" s="67"/>
      <c r="I113" s="212">
        <f t="shared" si="6"/>
        <v>0</v>
      </c>
    </row>
    <row r="114" spans="1:9" ht="30" x14ac:dyDescent="0.25">
      <c r="A114" s="203" t="s">
        <v>445</v>
      </c>
      <c r="B114" s="210" t="s">
        <v>297</v>
      </c>
      <c r="C114" s="207" t="s">
        <v>306</v>
      </c>
      <c r="D114" s="208" t="s">
        <v>220</v>
      </c>
      <c r="E114" s="208"/>
      <c r="F114" s="67"/>
      <c r="G114" s="67"/>
      <c r="H114" s="67"/>
      <c r="I114" s="212">
        <f t="shared" si="6"/>
        <v>0</v>
      </c>
    </row>
  </sheetData>
  <mergeCells count="16">
    <mergeCell ref="B5:G5"/>
    <mergeCell ref="H5:H6"/>
    <mergeCell ref="B6:G6"/>
    <mergeCell ref="A1:I1"/>
    <mergeCell ref="A2:I2"/>
    <mergeCell ref="B3:G3"/>
    <mergeCell ref="H3:H4"/>
    <mergeCell ref="B4:G4"/>
    <mergeCell ref="B78:I78"/>
    <mergeCell ref="B90:I90"/>
    <mergeCell ref="B8:I8"/>
    <mergeCell ref="B17:I17"/>
    <mergeCell ref="B34:I34"/>
    <mergeCell ref="B39:I39"/>
    <mergeCell ref="B56:I56"/>
    <mergeCell ref="B71:I71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16</vt:i4>
      </vt:variant>
      <vt:variant>
        <vt:lpstr>Intervalos nomeados</vt:lpstr>
      </vt:variant>
      <vt:variant>
        <vt:i4>2</vt:i4>
      </vt:variant>
    </vt:vector>
  </HeadingPairs>
  <TitlesOfParts>
    <vt:vector size="18" baseType="lpstr">
      <vt:lpstr>PLANILHA ORÇAMENTÁRIA</vt:lpstr>
      <vt:lpstr>1 - Adminitração Local</vt:lpstr>
      <vt:lpstr>2 - Mobilização_Desmobilização</vt:lpstr>
      <vt:lpstr>3 - Serviço Preliminar</vt:lpstr>
      <vt:lpstr>4 - Terraplenagem</vt:lpstr>
      <vt:lpstr>5 - Pavimentação</vt:lpstr>
      <vt:lpstr>6 - Transporte</vt:lpstr>
      <vt:lpstr>7 - Dren. Sup.- Guias e Sarjeta</vt:lpstr>
      <vt:lpstr>8 - Dren. Sup. - Poços e Bocas</vt:lpstr>
      <vt:lpstr>9 - Calçadas</vt:lpstr>
      <vt:lpstr>10 - Sinalização</vt:lpstr>
      <vt:lpstr>11 - Identificação</vt:lpstr>
      <vt:lpstr>BDI</vt:lpstr>
      <vt:lpstr>Composições</vt:lpstr>
      <vt:lpstr>Cronograma Físico-Financeiro</vt:lpstr>
      <vt:lpstr>Encargos Sociais</vt:lpstr>
      <vt:lpstr>'3 - Serviço Preliminar'!Area_de_impressao</vt:lpstr>
      <vt:lpstr>'PLANILHA ORÇAMENTÁRIA'!Area_de_impressao</vt:lpstr>
    </vt:vector>
  </TitlesOfParts>
  <Company>Ministerio da Integracao Nacional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Fabio Ribeiro Pimentel</dc:creator>
  <cp:lastModifiedBy>Raquel Colares Abreu</cp:lastModifiedBy>
  <cp:lastPrinted>2018-02-28T14:15:09Z</cp:lastPrinted>
  <dcterms:created xsi:type="dcterms:W3CDTF">2017-11-29T16:17:07Z</dcterms:created>
  <dcterms:modified xsi:type="dcterms:W3CDTF">2018-03-02T11:29:17Z</dcterms:modified>
</cp:coreProperties>
</file>